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6605" windowHeight="9195"/>
  </bookViews>
  <sheets>
    <sheet name="Лист1" sheetId="1" r:id="rId1"/>
  </sheets>
  <externalReferences>
    <externalReference r:id="rId2"/>
  </externalReferences>
  <definedNames>
    <definedName name="_xlnm.Print_Titles" localSheetId="0">Лист1!$A:$B,Лист1!$5:$6</definedName>
    <definedName name="_xlnm.Print_Area" localSheetId="0">Лист1!$A$1:$J$76</definedName>
  </definedNames>
  <calcPr calcId="145621"/>
</workbook>
</file>

<file path=xl/calcChain.xml><?xml version="1.0" encoding="utf-8"?>
<calcChain xmlns="http://schemas.openxmlformats.org/spreadsheetml/2006/main">
  <c r="J9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8" i="1"/>
  <c r="J7" i="1"/>
  <c r="J75" i="1" s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76" i="1" s="1"/>
  <c r="H71" i="1" l="1"/>
  <c r="G71" i="1"/>
  <c r="H62" i="1" l="1"/>
  <c r="G62" i="1" l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G15" i="1"/>
  <c r="G16" i="1"/>
  <c r="H16" i="1"/>
  <c r="G17" i="1"/>
  <c r="H17" i="1"/>
  <c r="G18" i="1"/>
  <c r="H18" i="1"/>
  <c r="G19" i="1"/>
  <c r="G20" i="1"/>
  <c r="G21" i="1"/>
  <c r="G22" i="1"/>
  <c r="H22" i="1"/>
  <c r="G23" i="1"/>
  <c r="G24" i="1"/>
  <c r="G25" i="1"/>
  <c r="G26" i="1"/>
  <c r="G27" i="1"/>
  <c r="H27" i="1"/>
  <c r="G28" i="1"/>
  <c r="H28" i="1"/>
  <c r="G29" i="1"/>
  <c r="H29" i="1"/>
  <c r="G30" i="1"/>
  <c r="G31" i="1"/>
  <c r="G32" i="1"/>
  <c r="G33" i="1"/>
  <c r="H33" i="1"/>
  <c r="G34" i="1"/>
  <c r="H34" i="1"/>
  <c r="G35" i="1"/>
  <c r="H35" i="1"/>
  <c r="G36" i="1"/>
  <c r="G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G46" i="1"/>
  <c r="G47" i="1"/>
  <c r="H47" i="1"/>
  <c r="G48" i="1"/>
  <c r="G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3" i="1"/>
  <c r="H63" i="1"/>
  <c r="K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2" i="1"/>
  <c r="H72" i="1"/>
  <c r="G73" i="1"/>
  <c r="H73" i="1"/>
  <c r="G74" i="1"/>
  <c r="H74" i="1"/>
  <c r="G75" i="1"/>
  <c r="H75" i="1"/>
  <c r="G76" i="1"/>
  <c r="H76" i="1"/>
  <c r="L30" i="1" l="1"/>
  <c r="L34" i="1"/>
  <c r="M34" i="1"/>
  <c r="N34" i="1" l="1"/>
  <c r="N30" i="1" l="1"/>
</calcChain>
</file>

<file path=xl/sharedStrings.xml><?xml version="1.0" encoding="utf-8"?>
<sst xmlns="http://schemas.openxmlformats.org/spreadsheetml/2006/main" count="86" uniqueCount="85">
  <si>
    <t>ККД</t>
  </si>
  <si>
    <t>Доходи</t>
  </si>
  <si>
    <t>Поч.річн. план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</si>
  <si>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</si>
  <si>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</si>
  <si>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</si>
  <si>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</si>
  <si>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</si>
  <si>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</si>
  <si>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</si>
  <si>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</si>
  <si>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</si>
  <si>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</si>
  <si>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</si>
  <si>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</si>
  <si>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</si>
  <si>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</si>
  <si>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</si>
  <si>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</si>
  <si>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</si>
  <si>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</si>
  <si>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</si>
  <si>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</si>
  <si>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</si>
  <si>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</si>
  <si>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</si>
  <si>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</si>
  <si>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</si>
  <si>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</si>
  <si>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</si>
  <si>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</si>
  <si>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</si>
  <si>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</si>
  <si>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</si>
  <si>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</si>
  <si>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</si>
  <si>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</si>
  <si>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</si>
  <si>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</si>
  <si>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</si>
  <si>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</si>
  <si>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</si>
  <si>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</si>
  <si>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</si>
  <si>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</si>
  <si>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</si>
  <si>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</si>
  <si>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</si>
  <si>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</si>
  <si>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</si>
  <si>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</si>
  <si>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</si>
  <si>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</si>
  <si>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</si>
  <si>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</si>
  <si>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</si>
  <si>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</si>
  <si>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</si>
  <si>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</si>
  <si>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</si>
  <si>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</si>
  <si>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</si>
  <si>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</si>
  <si>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</si>
  <si>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</si>
  <si>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</si>
  <si>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</si>
  <si>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А</t>
  </si>
  <si>
    <t>Б</t>
  </si>
  <si>
    <t>Фактично  надійшло</t>
  </si>
  <si>
    <t>Додаток 1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</si>
  <si>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</si>
  <si>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тис.грн</t>
  </si>
  <si>
    <t>Аналіз виконання плану по доходах загального фонду  бюджету Теофіпольської селищної територіальної громади</t>
  </si>
  <si>
    <t>Всього без урахування трансфертів</t>
  </si>
  <si>
    <t>Всього</t>
  </si>
  <si>
    <t>Питома вага до доходів без тран-сфертів,        
 (%)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</si>
  <si>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</si>
  <si>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Питома вага,         
(%)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</si>
  <si>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бюджетів, за рахунок відповідної додаткової дотації з державного бюджету</t>
  </si>
  <si>
    <t>за січень 2022 року</t>
  </si>
  <si>
    <t>Затвердже-ний річний план</t>
  </si>
  <si>
    <t>План на відповід-ний період</t>
  </si>
  <si>
    <t>Відхилен-ня,
(+/-),
(к.3 - к.2)</t>
  </si>
  <si>
    <t>Відсоток виконан-ня,   
(%),            
(к.3/ к.2)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</si>
</sst>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%"/>
    <numFmt numFmtId="166" formatCode="#,##0.0"/>
  </numFmts>
  <fonts count="30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0"/>
      <color theme="7" tint="0.3999755851924192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2"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/>
    <xf numFmtId="0" fontId="19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21" fillId="0" borderId="0" xfId="0" applyFont="1" applyAlignment="1"/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5" fontId="18" fillId="0" borderId="6" xfId="1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4" xfId="0" applyFont="1" applyBorder="1" applyAlignment="1">
      <alignment vertical="top" wrapText="1"/>
    </xf>
    <xf numFmtId="164" fontId="22" fillId="0" borderId="4" xfId="0" applyNumberFormat="1" applyFont="1" applyBorder="1"/>
    <xf numFmtId="165" fontId="22" fillId="0" borderId="4" xfId="1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" xfId="0" applyFont="1" applyBorder="1" applyAlignment="1">
      <alignment vertical="top" wrapText="1"/>
    </xf>
    <xf numFmtId="164" fontId="23" fillId="0" borderId="2" xfId="0" applyNumberFormat="1" applyFont="1" applyBorder="1"/>
    <xf numFmtId="165" fontId="23" fillId="0" borderId="2" xfId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vertical="top" wrapText="1"/>
    </xf>
    <xf numFmtId="164" fontId="22" fillId="0" borderId="2" xfId="0" applyNumberFormat="1" applyFont="1" applyBorder="1"/>
    <xf numFmtId="165" fontId="22" fillId="0" borderId="2" xfId="1" applyNumberFormat="1" applyFont="1" applyBorder="1" applyAlignment="1">
      <alignment horizontal="center" vertical="center"/>
    </xf>
    <xf numFmtId="164" fontId="23" fillId="0" borderId="2" xfId="0" applyNumberFormat="1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4" xfId="0" applyFont="1" applyBorder="1" applyAlignment="1">
      <alignment vertical="top" wrapText="1"/>
    </xf>
    <xf numFmtId="164" fontId="23" fillId="0" borderId="4" xfId="0" applyNumberFormat="1" applyFont="1" applyBorder="1"/>
    <xf numFmtId="165" fontId="23" fillId="0" borderId="4" xfId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top" wrapText="1"/>
    </xf>
    <xf numFmtId="164" fontId="0" fillId="0" borderId="0" xfId="0" applyNumberFormat="1"/>
    <xf numFmtId="165" fontId="18" fillId="0" borderId="7" xfId="1" applyNumberFormat="1" applyFont="1" applyBorder="1" applyAlignment="1">
      <alignment horizontal="center" vertical="center"/>
    </xf>
    <xf numFmtId="165" fontId="18" fillId="0" borderId="10" xfId="1" applyNumberFormat="1" applyFont="1" applyBorder="1" applyAlignment="1">
      <alignment horizontal="center" vertical="center"/>
    </xf>
    <xf numFmtId="0" fontId="0" fillId="3" borderId="0" xfId="0" applyFill="1"/>
    <xf numFmtId="166" fontId="0" fillId="0" borderId="0" xfId="0" applyNumberFormat="1" applyAlignment="1">
      <alignment horizontal="center" vertical="center"/>
    </xf>
    <xf numFmtId="0" fontId="20" fillId="0" borderId="0" xfId="0" applyFont="1"/>
    <xf numFmtId="0" fontId="29" fillId="0" borderId="0" xfId="0" applyFont="1"/>
    <xf numFmtId="0" fontId="18" fillId="4" borderId="5" xfId="0" applyFont="1" applyFill="1" applyBorder="1" applyAlignment="1">
      <alignment horizontal="center" vertical="center"/>
    </xf>
    <xf numFmtId="165" fontId="18" fillId="4" borderId="6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166" fontId="18" fillId="0" borderId="6" xfId="0" applyNumberFormat="1" applyFont="1" applyBorder="1" applyAlignment="1">
      <alignment horizontal="center" vertical="center"/>
    </xf>
    <xf numFmtId="166" fontId="22" fillId="0" borderId="4" xfId="0" applyNumberFormat="1" applyFont="1" applyBorder="1" applyAlignment="1">
      <alignment horizontal="center" vertical="center"/>
    </xf>
    <xf numFmtId="166" fontId="22" fillId="0" borderId="2" xfId="0" applyNumberFormat="1" applyFont="1" applyBorder="1" applyAlignment="1">
      <alignment horizontal="center" vertical="center"/>
    </xf>
    <xf numFmtId="166" fontId="23" fillId="0" borderId="2" xfId="0" applyNumberFormat="1" applyFont="1" applyBorder="1" applyAlignment="1">
      <alignment horizontal="center" vertical="center"/>
    </xf>
    <xf numFmtId="166" fontId="22" fillId="0" borderId="16" xfId="0" applyNumberFormat="1" applyFont="1" applyBorder="1" applyAlignment="1">
      <alignment horizontal="center" vertical="center"/>
    </xf>
    <xf numFmtId="166" fontId="18" fillId="0" borderId="18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166" fontId="18" fillId="4" borderId="6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22" fillId="0" borderId="13" xfId="0" applyFont="1" applyBorder="1" applyAlignment="1">
      <alignment horizontal="center" vertical="center" wrapText="1"/>
    </xf>
    <xf numFmtId="165" fontId="22" fillId="0" borderId="8" xfId="1" applyNumberFormat="1" applyFont="1" applyBorder="1" applyAlignment="1">
      <alignment horizontal="center" vertical="center"/>
    </xf>
    <xf numFmtId="165" fontId="22" fillId="0" borderId="15" xfId="1" applyNumberFormat="1" applyFont="1" applyBorder="1" applyAlignment="1">
      <alignment horizontal="center" vertical="center"/>
    </xf>
    <xf numFmtId="165" fontId="22" fillId="0" borderId="1" xfId="1" applyNumberFormat="1" applyFont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23" fillId="0" borderId="12" xfId="1" applyNumberFormat="1" applyFont="1" applyBorder="1" applyAlignment="1">
      <alignment horizontal="center" vertical="center"/>
    </xf>
    <xf numFmtId="165" fontId="23" fillId="0" borderId="8" xfId="1" applyNumberFormat="1" applyFont="1" applyBorder="1" applyAlignment="1">
      <alignment horizontal="center" vertical="center"/>
    </xf>
    <xf numFmtId="165" fontId="23" fillId="0" borderId="15" xfId="1" applyNumberFormat="1" applyFont="1" applyBorder="1" applyAlignment="1">
      <alignment horizontal="center" vertical="center"/>
    </xf>
    <xf numFmtId="165" fontId="18" fillId="4" borderId="7" xfId="1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165" fontId="24" fillId="4" borderId="10" xfId="1" applyNumberFormat="1" applyFont="1" applyFill="1" applyBorder="1" applyAlignment="1">
      <alignment horizontal="center" vertical="center"/>
    </xf>
    <xf numFmtId="165" fontId="25" fillId="0" borderId="15" xfId="1" applyNumberFormat="1" applyFont="1" applyBorder="1" applyAlignment="1">
      <alignment horizontal="center" vertical="center"/>
    </xf>
    <xf numFmtId="165" fontId="26" fillId="0" borderId="12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22" fillId="0" borderId="2" xfId="13" applyNumberFormat="1" applyFont="1" applyBorder="1" applyAlignment="1">
      <alignment horizontal="center" vertical="center"/>
    </xf>
    <xf numFmtId="164" fontId="22" fillId="0" borderId="4" xfId="13" applyNumberFormat="1" applyFont="1" applyBorder="1" applyAlignment="1">
      <alignment horizontal="center" vertical="center"/>
    </xf>
    <xf numFmtId="164" fontId="18" fillId="0" borderId="6" xfId="13" applyNumberFormat="1" applyFont="1" applyBorder="1" applyAlignment="1">
      <alignment horizontal="center" vertical="center"/>
    </xf>
    <xf numFmtId="164" fontId="23" fillId="0" borderId="2" xfId="13" applyNumberFormat="1" applyFont="1" applyBorder="1" applyAlignment="1">
      <alignment horizontal="center" vertical="center"/>
    </xf>
    <xf numFmtId="164" fontId="22" fillId="0" borderId="16" xfId="13" applyNumberFormat="1" applyFont="1" applyBorder="1" applyAlignment="1">
      <alignment horizontal="center" vertical="center"/>
    </xf>
    <xf numFmtId="164" fontId="23" fillId="0" borderId="4" xfId="13" applyNumberFormat="1" applyFont="1" applyBorder="1" applyAlignment="1">
      <alignment horizontal="center" vertical="center"/>
    </xf>
    <xf numFmtId="0" fontId="21" fillId="0" borderId="0" xfId="0" applyFont="1" applyFill="1" applyAlignment="1"/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164" fontId="18" fillId="0" borderId="6" xfId="13" applyNumberFormat="1" applyFont="1" applyFill="1" applyBorder="1" applyAlignment="1">
      <alignment horizontal="center" vertical="center"/>
    </xf>
    <xf numFmtId="164" fontId="22" fillId="0" borderId="4" xfId="13" applyNumberFormat="1" applyFont="1" applyFill="1" applyBorder="1" applyAlignment="1">
      <alignment horizontal="center" vertical="center"/>
    </xf>
    <xf numFmtId="164" fontId="23" fillId="0" borderId="2" xfId="13" applyNumberFormat="1" applyFont="1" applyFill="1" applyBorder="1" applyAlignment="1">
      <alignment horizontal="center" vertical="center"/>
    </xf>
    <xf numFmtId="164" fontId="22" fillId="0" borderId="2" xfId="13" applyNumberFormat="1" applyFont="1" applyFill="1" applyBorder="1" applyAlignment="1">
      <alignment horizontal="center" vertical="center"/>
    </xf>
    <xf numFmtId="164" fontId="22" fillId="0" borderId="16" xfId="13" applyNumberFormat="1" applyFont="1" applyFill="1" applyBorder="1" applyAlignment="1">
      <alignment horizontal="center" vertical="center"/>
    </xf>
    <xf numFmtId="164" fontId="23" fillId="0" borderId="4" xfId="13" applyNumberFormat="1" applyFont="1" applyFill="1" applyBorder="1" applyAlignment="1">
      <alignment horizontal="center" vertical="center"/>
    </xf>
    <xf numFmtId="166" fontId="26" fillId="0" borderId="0" xfId="0" applyNumberFormat="1" applyFont="1" applyFill="1" applyAlignment="1">
      <alignment horizontal="center" vertical="center"/>
    </xf>
    <xf numFmtId="166" fontId="0" fillId="0" borderId="0" xfId="0" applyNumberFormat="1" applyFill="1"/>
    <xf numFmtId="0" fontId="14" fillId="5" borderId="0" xfId="0" applyFont="1" applyFill="1" applyAlignment="1">
      <alignment vertical="center"/>
    </xf>
    <xf numFmtId="0" fontId="18" fillId="4" borderId="6" xfId="0" applyFont="1" applyFill="1" applyBorder="1" applyAlignment="1">
      <alignment vertical="center" wrapText="1"/>
    </xf>
    <xf numFmtId="164" fontId="18" fillId="4" borderId="6" xfId="0" applyNumberFormat="1" applyFont="1" applyFill="1" applyBorder="1" applyAlignment="1">
      <alignment vertical="center"/>
    </xf>
    <xf numFmtId="164" fontId="14" fillId="4" borderId="0" xfId="0" applyNumberFormat="1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top" wrapText="1"/>
    </xf>
    <xf numFmtId="164" fontId="22" fillId="0" borderId="3" xfId="0" applyNumberFormat="1" applyFont="1" applyBorder="1"/>
    <xf numFmtId="164" fontId="22" fillId="0" borderId="3" xfId="13" applyNumberFormat="1" applyFont="1" applyBorder="1" applyAlignment="1">
      <alignment horizontal="center" vertical="center"/>
    </xf>
    <xf numFmtId="164" fontId="22" fillId="0" borderId="3" xfId="13" applyNumberFormat="1" applyFont="1" applyFill="1" applyBorder="1" applyAlignment="1">
      <alignment horizontal="center" vertical="center"/>
    </xf>
    <xf numFmtId="166" fontId="22" fillId="0" borderId="3" xfId="0" applyNumberFormat="1" applyFont="1" applyBorder="1" applyAlignment="1">
      <alignment horizontal="center" vertical="center"/>
    </xf>
    <xf numFmtId="165" fontId="22" fillId="0" borderId="3" xfId="1" applyNumberFormat="1" applyFont="1" applyBorder="1" applyAlignment="1">
      <alignment horizontal="center" vertical="center"/>
    </xf>
    <xf numFmtId="165" fontId="22" fillId="0" borderId="17" xfId="1" applyNumberFormat="1" applyFont="1" applyBorder="1" applyAlignment="1">
      <alignment horizontal="center" vertical="center"/>
    </xf>
    <xf numFmtId="165" fontId="26" fillId="0" borderId="14" xfId="1" applyNumberFormat="1" applyFont="1" applyBorder="1" applyAlignment="1">
      <alignment horizontal="center" vertical="center"/>
    </xf>
    <xf numFmtId="164" fontId="28" fillId="5" borderId="6" xfId="0" applyNumberFormat="1" applyFont="1" applyFill="1" applyBorder="1" applyAlignment="1">
      <alignment vertical="center"/>
    </xf>
    <xf numFmtId="164" fontId="18" fillId="5" borderId="6" xfId="13" applyNumberFormat="1" applyFont="1" applyFill="1" applyBorder="1" applyAlignment="1">
      <alignment horizontal="center" vertical="center"/>
    </xf>
    <xf numFmtId="166" fontId="28" fillId="5" borderId="6" xfId="0" applyNumberFormat="1" applyFont="1" applyFill="1" applyBorder="1" applyAlignment="1">
      <alignment horizontal="center" vertical="center"/>
    </xf>
    <xf numFmtId="165" fontId="28" fillId="5" borderId="6" xfId="1" applyNumberFormat="1" applyFont="1" applyFill="1" applyBorder="1" applyAlignment="1">
      <alignment horizontal="center" vertical="center"/>
    </xf>
    <xf numFmtId="165" fontId="28" fillId="5" borderId="7" xfId="1" applyNumberFormat="1" applyFont="1" applyFill="1" applyBorder="1" applyAlignment="1">
      <alignment horizontal="center" vertical="center"/>
    </xf>
    <xf numFmtId="165" fontId="28" fillId="5" borderId="1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18" fillId="0" borderId="6" xfId="0" applyFont="1" applyBorder="1" applyAlignment="1">
      <alignment horizontal="left" vertical="center" wrapText="1"/>
    </xf>
    <xf numFmtId="164" fontId="18" fillId="0" borderId="6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8" fillId="0" borderId="6" xfId="0" applyFont="1" applyBorder="1" applyAlignment="1">
      <alignment vertical="center" wrapText="1"/>
    </xf>
    <xf numFmtId="0" fontId="28" fillId="5" borderId="20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top" wrapText="1"/>
    </xf>
  </cellXfs>
  <cellStyles count="14"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0;&#1082;&#1086;&#1085;&#1072;&#1085;&#1085;&#1103;%20&#1076;&#1086;&#1093;&#1086;&#1076;&#1110;&#1074;%20&#1089;&#1087;&#1077;&#1094;.%20&#1092;&#1086;&#1085;&#1076;%20&#1090;&#1080;&#1089;.&#1075;&#1088;&#1080;&#1074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9">
          <cell r="E29">
            <v>59.395000000000003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view="pageBreakPreview" topLeftCell="A52" zoomScale="71" zoomScaleNormal="75" zoomScaleSheetLayoutView="71" workbookViewId="0">
      <selection activeCell="B42" sqref="B42"/>
    </sheetView>
  </sheetViews>
  <sheetFormatPr defaultRowHeight="12.75" x14ac:dyDescent="0.2"/>
  <cols>
    <col min="1" max="1" width="17" customWidth="1"/>
    <col min="2" max="2" width="69.85546875" customWidth="1"/>
    <col min="3" max="3" width="20.5703125" hidden="1" customWidth="1"/>
    <col min="4" max="4" width="20.28515625" customWidth="1"/>
    <col min="5" max="5" width="18.28515625" customWidth="1"/>
    <col min="6" max="6" width="19.7109375" style="10" customWidth="1"/>
    <col min="7" max="7" width="19.42578125" customWidth="1"/>
    <col min="8" max="8" width="19.28515625" customWidth="1"/>
    <col min="9" max="9" width="15.7109375" customWidth="1"/>
    <col min="10" max="10" width="17.7109375" style="2" customWidth="1"/>
    <col min="12" max="12" width="16" customWidth="1"/>
  </cols>
  <sheetData>
    <row r="1" spans="1:12" ht="38.450000000000003" customHeight="1" x14ac:dyDescent="0.2">
      <c r="A1" s="1"/>
      <c r="B1" s="1"/>
      <c r="C1" s="1"/>
      <c r="D1" s="1"/>
      <c r="E1" s="1"/>
      <c r="F1" s="49"/>
      <c r="G1" s="1"/>
      <c r="H1" s="1"/>
      <c r="J1" s="114" t="s">
        <v>70</v>
      </c>
    </row>
    <row r="2" spans="1:12" ht="25.9" customHeight="1" x14ac:dyDescent="0.2">
      <c r="A2" s="7"/>
      <c r="B2" s="121" t="s">
        <v>73</v>
      </c>
      <c r="C2" s="121"/>
      <c r="D2" s="121"/>
      <c r="E2" s="121"/>
      <c r="F2" s="121"/>
      <c r="G2" s="121"/>
      <c r="H2" s="121"/>
      <c r="I2" s="121"/>
      <c r="J2" s="121"/>
    </row>
    <row r="3" spans="1:12" ht="22.15" customHeight="1" x14ac:dyDescent="0.35">
      <c r="A3" s="7"/>
      <c r="B3" s="11"/>
      <c r="C3" s="11"/>
      <c r="D3" s="11" t="s">
        <v>80</v>
      </c>
      <c r="E3" s="11"/>
      <c r="F3" s="82"/>
      <c r="G3" s="11"/>
      <c r="H3" s="11"/>
      <c r="I3" s="11"/>
      <c r="J3" s="71"/>
    </row>
    <row r="4" spans="1:12" ht="21.75" customHeight="1" thickBot="1" x14ac:dyDescent="0.25">
      <c r="A4" s="6"/>
      <c r="B4" s="6"/>
      <c r="C4" s="6"/>
      <c r="D4" s="6"/>
      <c r="E4" s="6"/>
      <c r="F4" s="48"/>
      <c r="G4" s="6"/>
      <c r="H4" s="6"/>
      <c r="J4" s="8" t="s">
        <v>72</v>
      </c>
    </row>
    <row r="5" spans="1:12" ht="141.6" customHeight="1" thickBot="1" x14ac:dyDescent="0.25">
      <c r="A5" s="12" t="s">
        <v>0</v>
      </c>
      <c r="B5" s="13" t="s">
        <v>1</v>
      </c>
      <c r="C5" s="14" t="s">
        <v>2</v>
      </c>
      <c r="D5" s="14" t="s">
        <v>81</v>
      </c>
      <c r="E5" s="14" t="s">
        <v>82</v>
      </c>
      <c r="F5" s="83" t="s">
        <v>69</v>
      </c>
      <c r="G5" s="14" t="s">
        <v>83</v>
      </c>
      <c r="H5" s="14" t="s">
        <v>84</v>
      </c>
      <c r="I5" s="15" t="s">
        <v>78</v>
      </c>
      <c r="J5" s="16" t="s">
        <v>76</v>
      </c>
    </row>
    <row r="6" spans="1:12" s="3" customFormat="1" ht="21" customHeight="1" thickBot="1" x14ac:dyDescent="0.25">
      <c r="A6" s="12" t="s">
        <v>67</v>
      </c>
      <c r="B6" s="13" t="s">
        <v>68</v>
      </c>
      <c r="C6" s="14"/>
      <c r="D6" s="14">
        <v>1</v>
      </c>
      <c r="E6" s="14">
        <v>2</v>
      </c>
      <c r="F6" s="84">
        <v>3</v>
      </c>
      <c r="G6" s="13">
        <v>4</v>
      </c>
      <c r="H6" s="13">
        <v>5</v>
      </c>
      <c r="I6" s="17">
        <v>6</v>
      </c>
      <c r="J6" s="18">
        <v>7</v>
      </c>
    </row>
    <row r="7" spans="1:12" s="117" customFormat="1" ht="30" customHeight="1" thickBot="1" x14ac:dyDescent="0.25">
      <c r="A7" s="12">
        <v>10000000</v>
      </c>
      <c r="B7" s="115" t="s">
        <v>3</v>
      </c>
      <c r="C7" s="116">
        <v>113590000</v>
      </c>
      <c r="D7" s="78">
        <v>134573.65</v>
      </c>
      <c r="E7" s="78">
        <v>8917</v>
      </c>
      <c r="F7" s="85">
        <v>10918.37825</v>
      </c>
      <c r="G7" s="50">
        <f>F7-E7</f>
        <v>2001.3782499999998</v>
      </c>
      <c r="H7" s="19">
        <f>F7/E7</f>
        <v>1.2244452450375687</v>
      </c>
      <c r="I7" s="39">
        <f t="shared" ref="I7:I38" si="0">F7/F$76</f>
        <v>0.56217222708242465</v>
      </c>
      <c r="J7" s="40">
        <f t="shared" ref="J7:J38" si="1">F7/F$75</f>
        <v>0.97997729459242899</v>
      </c>
    </row>
    <row r="8" spans="1:12" ht="45.75" customHeight="1" x14ac:dyDescent="0.35">
      <c r="A8" s="20">
        <v>11000000</v>
      </c>
      <c r="B8" s="21" t="s">
        <v>4</v>
      </c>
      <c r="C8" s="22">
        <v>71615000</v>
      </c>
      <c r="D8" s="77">
        <v>87434.5</v>
      </c>
      <c r="E8" s="77">
        <v>5260</v>
      </c>
      <c r="F8" s="86">
        <v>5843.7182799999991</v>
      </c>
      <c r="G8" s="51">
        <f t="shared" ref="G8:G60" si="2">F8-E8</f>
        <v>583.71827999999914</v>
      </c>
      <c r="H8" s="23">
        <f t="shared" ref="H8:H61" si="3">F8/E8</f>
        <v>1.1109730570342204</v>
      </c>
      <c r="I8" s="60">
        <f t="shared" si="0"/>
        <v>0.30088498902388511</v>
      </c>
      <c r="J8" s="61">
        <f t="shared" si="1"/>
        <v>0.52450200013859405</v>
      </c>
    </row>
    <row r="9" spans="1:12" s="5" customFormat="1" ht="26.25" customHeight="1" x14ac:dyDescent="0.2">
      <c r="A9" s="24">
        <v>11010000</v>
      </c>
      <c r="B9" s="70" t="s">
        <v>5</v>
      </c>
      <c r="C9" s="32">
        <v>71585000</v>
      </c>
      <c r="D9" s="79">
        <v>87400</v>
      </c>
      <c r="E9" s="79">
        <v>5260</v>
      </c>
      <c r="F9" s="87">
        <v>5843.7182799999991</v>
      </c>
      <c r="G9" s="53">
        <f t="shared" si="2"/>
        <v>583.71827999999914</v>
      </c>
      <c r="H9" s="27">
        <f t="shared" si="3"/>
        <v>1.1109730570342204</v>
      </c>
      <c r="I9" s="64">
        <f t="shared" si="0"/>
        <v>0.30088498902388511</v>
      </c>
      <c r="J9" s="61">
        <f t="shared" si="1"/>
        <v>0.52450200013859405</v>
      </c>
    </row>
    <row r="10" spans="1:12" ht="72" customHeight="1" x14ac:dyDescent="0.35">
      <c r="A10" s="28">
        <v>11010100</v>
      </c>
      <c r="B10" s="29" t="s">
        <v>6</v>
      </c>
      <c r="C10" s="30">
        <v>56800000</v>
      </c>
      <c r="D10" s="76">
        <v>70700</v>
      </c>
      <c r="E10" s="76">
        <v>4300</v>
      </c>
      <c r="F10" s="88">
        <v>4977.9118899999994</v>
      </c>
      <c r="G10" s="52">
        <f t="shared" si="2"/>
        <v>677.9118899999994</v>
      </c>
      <c r="H10" s="31">
        <f t="shared" si="3"/>
        <v>1.1576539279069766</v>
      </c>
      <c r="I10" s="62">
        <f t="shared" si="0"/>
        <v>0.25630581294629373</v>
      </c>
      <c r="J10" s="63">
        <f t="shared" si="1"/>
        <v>0.44679168599802671</v>
      </c>
      <c r="L10" s="47"/>
    </row>
    <row r="11" spans="1:12" ht="117" customHeight="1" x14ac:dyDescent="0.35">
      <c r="A11" s="28">
        <v>11010200</v>
      </c>
      <c r="B11" s="29" t="s">
        <v>7</v>
      </c>
      <c r="C11" s="30">
        <v>1630000</v>
      </c>
      <c r="D11" s="76">
        <v>1290</v>
      </c>
      <c r="E11" s="76">
        <v>100</v>
      </c>
      <c r="F11" s="88">
        <v>77.920009999999991</v>
      </c>
      <c r="G11" s="52">
        <f t="shared" si="2"/>
        <v>-22.079990000000009</v>
      </c>
      <c r="H11" s="31">
        <f t="shared" si="3"/>
        <v>0.77920009999999995</v>
      </c>
      <c r="I11" s="62">
        <f t="shared" si="0"/>
        <v>4.0119937735244512E-3</v>
      </c>
      <c r="J11" s="63">
        <f t="shared" si="1"/>
        <v>6.9936980425105719E-3</v>
      </c>
    </row>
    <row r="12" spans="1:12" ht="76.5" customHeight="1" x14ac:dyDescent="0.35">
      <c r="A12" s="28">
        <v>11010400</v>
      </c>
      <c r="B12" s="29" t="s">
        <v>8</v>
      </c>
      <c r="C12" s="30">
        <v>12400000</v>
      </c>
      <c r="D12" s="76">
        <v>13800</v>
      </c>
      <c r="E12" s="76">
        <v>700</v>
      </c>
      <c r="F12" s="88">
        <v>628.54571999999996</v>
      </c>
      <c r="G12" s="52">
        <f t="shared" si="2"/>
        <v>-71.45428000000004</v>
      </c>
      <c r="H12" s="31">
        <f t="shared" si="3"/>
        <v>0.89792245714285712</v>
      </c>
      <c r="I12" s="62">
        <f t="shared" si="0"/>
        <v>3.2362951634829662E-2</v>
      </c>
      <c r="J12" s="63">
        <f t="shared" si="1"/>
        <v>5.6415020629391584E-2</v>
      </c>
    </row>
    <row r="13" spans="1:12" ht="75.75" customHeight="1" x14ac:dyDescent="0.35">
      <c r="A13" s="28">
        <v>11010500</v>
      </c>
      <c r="B13" s="29" t="s">
        <v>9</v>
      </c>
      <c r="C13" s="30">
        <v>755000</v>
      </c>
      <c r="D13" s="76">
        <v>1610</v>
      </c>
      <c r="E13" s="76">
        <v>160</v>
      </c>
      <c r="F13" s="88">
        <v>159.34066000000001</v>
      </c>
      <c r="G13" s="52">
        <f t="shared" si="2"/>
        <v>-0.65933999999998605</v>
      </c>
      <c r="H13" s="31">
        <f t="shared" si="3"/>
        <v>0.99587912500000009</v>
      </c>
      <c r="I13" s="62">
        <f t="shared" si="0"/>
        <v>8.2042306692372956E-3</v>
      </c>
      <c r="J13" s="63">
        <f t="shared" si="1"/>
        <v>1.4301595468665145E-2</v>
      </c>
    </row>
    <row r="14" spans="1:12" s="4" customFormat="1" ht="24.75" customHeight="1" x14ac:dyDescent="0.35">
      <c r="A14" s="24">
        <v>11020000</v>
      </c>
      <c r="B14" s="25" t="s">
        <v>10</v>
      </c>
      <c r="C14" s="26">
        <v>30000</v>
      </c>
      <c r="D14" s="79">
        <v>34.5</v>
      </c>
      <c r="E14" s="79">
        <v>0</v>
      </c>
      <c r="F14" s="87">
        <v>0</v>
      </c>
      <c r="G14" s="53">
        <f t="shared" si="2"/>
        <v>0</v>
      </c>
      <c r="H14" s="27"/>
      <c r="I14" s="64">
        <f t="shared" si="0"/>
        <v>0</v>
      </c>
      <c r="J14" s="63">
        <f t="shared" si="1"/>
        <v>0</v>
      </c>
    </row>
    <row r="15" spans="1:12" ht="52.5" customHeight="1" x14ac:dyDescent="0.35">
      <c r="A15" s="28">
        <v>11020200</v>
      </c>
      <c r="B15" s="29" t="s">
        <v>11</v>
      </c>
      <c r="C15" s="30">
        <v>30000</v>
      </c>
      <c r="D15" s="76">
        <v>34.5</v>
      </c>
      <c r="E15" s="76">
        <v>0</v>
      </c>
      <c r="F15" s="88">
        <v>0</v>
      </c>
      <c r="G15" s="52">
        <f t="shared" si="2"/>
        <v>0</v>
      </c>
      <c r="H15" s="31"/>
      <c r="I15" s="62">
        <f t="shared" si="0"/>
        <v>0</v>
      </c>
      <c r="J15" s="63">
        <f t="shared" si="1"/>
        <v>0</v>
      </c>
    </row>
    <row r="16" spans="1:12" s="4" customFormat="1" ht="51.75" customHeight="1" x14ac:dyDescent="0.35">
      <c r="A16" s="24">
        <v>13000000</v>
      </c>
      <c r="B16" s="25" t="s">
        <v>12</v>
      </c>
      <c r="C16" s="26">
        <v>14000</v>
      </c>
      <c r="D16" s="76">
        <v>70.900000000000006</v>
      </c>
      <c r="E16" s="76">
        <v>2</v>
      </c>
      <c r="F16" s="88">
        <v>25.736000000000001</v>
      </c>
      <c r="G16" s="53">
        <f t="shared" si="2"/>
        <v>23.736000000000001</v>
      </c>
      <c r="H16" s="27">
        <f t="shared" si="3"/>
        <v>12.868</v>
      </c>
      <c r="I16" s="64">
        <f t="shared" si="0"/>
        <v>1.3251111204352426E-3</v>
      </c>
      <c r="J16" s="65">
        <f t="shared" si="1"/>
        <v>2.309930566257013E-3</v>
      </c>
    </row>
    <row r="17" spans="1:14" ht="47.25" customHeight="1" x14ac:dyDescent="0.35">
      <c r="A17" s="28">
        <v>13010000</v>
      </c>
      <c r="B17" s="29" t="s">
        <v>13</v>
      </c>
      <c r="C17" s="30">
        <v>0</v>
      </c>
      <c r="D17" s="76">
        <v>57</v>
      </c>
      <c r="E17" s="76">
        <v>2</v>
      </c>
      <c r="F17" s="88">
        <v>25.725999999999999</v>
      </c>
      <c r="G17" s="52">
        <f t="shared" si="2"/>
        <v>23.725999999999999</v>
      </c>
      <c r="H17" s="31">
        <f t="shared" si="3"/>
        <v>12.863</v>
      </c>
      <c r="I17" s="62">
        <f t="shared" si="0"/>
        <v>1.3245962342367519E-3</v>
      </c>
      <c r="J17" s="63">
        <f t="shared" si="1"/>
        <v>2.3090330178554518E-3</v>
      </c>
    </row>
    <row r="18" spans="1:14" ht="72.599999999999994" customHeight="1" x14ac:dyDescent="0.35">
      <c r="A18" s="28">
        <v>13010100</v>
      </c>
      <c r="B18" s="29" t="s">
        <v>14</v>
      </c>
      <c r="C18" s="30">
        <v>0</v>
      </c>
      <c r="D18" s="76">
        <v>5</v>
      </c>
      <c r="E18" s="76">
        <v>2</v>
      </c>
      <c r="F18" s="88">
        <v>0</v>
      </c>
      <c r="G18" s="52">
        <f t="shared" si="2"/>
        <v>-2</v>
      </c>
      <c r="H18" s="27">
        <f t="shared" si="3"/>
        <v>0</v>
      </c>
      <c r="I18" s="62">
        <f t="shared" si="0"/>
        <v>0</v>
      </c>
      <c r="J18" s="63">
        <f t="shared" si="1"/>
        <v>0</v>
      </c>
    </row>
    <row r="19" spans="1:14" ht="117" customHeight="1" x14ac:dyDescent="0.35">
      <c r="A19" s="28">
        <v>13010200</v>
      </c>
      <c r="B19" s="29" t="s">
        <v>15</v>
      </c>
      <c r="C19" s="30">
        <v>0</v>
      </c>
      <c r="D19" s="76">
        <v>52</v>
      </c>
      <c r="E19" s="76">
        <v>0</v>
      </c>
      <c r="F19" s="88">
        <v>25.725999999999999</v>
      </c>
      <c r="G19" s="52">
        <f t="shared" si="2"/>
        <v>25.725999999999999</v>
      </c>
      <c r="H19" s="31"/>
      <c r="I19" s="62">
        <f t="shared" si="0"/>
        <v>1.3245962342367519E-3</v>
      </c>
      <c r="J19" s="63">
        <f t="shared" si="1"/>
        <v>2.3090330178554518E-3</v>
      </c>
    </row>
    <row r="20" spans="1:14" ht="50.25" customHeight="1" x14ac:dyDescent="0.35">
      <c r="A20" s="28">
        <v>13030000</v>
      </c>
      <c r="B20" s="29" t="s">
        <v>16</v>
      </c>
      <c r="C20" s="30">
        <v>14000</v>
      </c>
      <c r="D20" s="76">
        <v>13.9</v>
      </c>
      <c r="E20" s="76">
        <v>0</v>
      </c>
      <c r="F20" s="88">
        <v>0.01</v>
      </c>
      <c r="G20" s="52">
        <f t="shared" si="2"/>
        <v>0.01</v>
      </c>
      <c r="H20" s="31"/>
      <c r="I20" s="62">
        <f t="shared" si="0"/>
        <v>5.1488619849053568E-7</v>
      </c>
      <c r="J20" s="63">
        <f t="shared" si="1"/>
        <v>8.9754840156085366E-7</v>
      </c>
    </row>
    <row r="21" spans="1:14" ht="50.25" customHeight="1" x14ac:dyDescent="0.35">
      <c r="A21" s="28">
        <v>13030100</v>
      </c>
      <c r="B21" s="29" t="s">
        <v>17</v>
      </c>
      <c r="C21" s="30">
        <v>14000</v>
      </c>
      <c r="D21" s="76">
        <v>13.9</v>
      </c>
      <c r="E21" s="76">
        <v>0</v>
      </c>
      <c r="F21" s="88">
        <v>0.01</v>
      </c>
      <c r="G21" s="52">
        <f t="shared" si="2"/>
        <v>0.01</v>
      </c>
      <c r="H21" s="31"/>
      <c r="I21" s="62">
        <f t="shared" si="0"/>
        <v>5.1488619849053568E-7</v>
      </c>
      <c r="J21" s="63">
        <f t="shared" si="1"/>
        <v>8.9754840156085366E-7</v>
      </c>
    </row>
    <row r="22" spans="1:14" s="5" customFormat="1" ht="25.9" customHeight="1" x14ac:dyDescent="0.2">
      <c r="A22" s="24">
        <v>14000000</v>
      </c>
      <c r="B22" s="69" t="s">
        <v>18</v>
      </c>
      <c r="C22" s="32">
        <v>3500000</v>
      </c>
      <c r="D22" s="76">
        <v>4110</v>
      </c>
      <c r="E22" s="76">
        <v>90</v>
      </c>
      <c r="F22" s="88">
        <v>99.141999999999996</v>
      </c>
      <c r="G22" s="53">
        <f t="shared" si="2"/>
        <v>9.1419999999999959</v>
      </c>
      <c r="H22" s="27">
        <f t="shared" si="3"/>
        <v>1.1015777777777778</v>
      </c>
      <c r="I22" s="64">
        <f t="shared" si="0"/>
        <v>5.1046847490748681E-3</v>
      </c>
      <c r="J22" s="65">
        <f t="shared" si="1"/>
        <v>8.8984743627546145E-3</v>
      </c>
    </row>
    <row r="23" spans="1:14" ht="44.25" customHeight="1" x14ac:dyDescent="0.35">
      <c r="A23" s="28">
        <v>14020000</v>
      </c>
      <c r="B23" s="29" t="s">
        <v>19</v>
      </c>
      <c r="C23" s="30">
        <v>600000</v>
      </c>
      <c r="D23" s="76">
        <v>690</v>
      </c>
      <c r="E23" s="76">
        <v>0</v>
      </c>
      <c r="F23" s="88">
        <v>0</v>
      </c>
      <c r="G23" s="52">
        <f t="shared" si="2"/>
        <v>0</v>
      </c>
      <c r="H23" s="31"/>
      <c r="I23" s="62">
        <f t="shared" si="0"/>
        <v>0</v>
      </c>
      <c r="J23" s="63">
        <f t="shared" si="1"/>
        <v>0</v>
      </c>
    </row>
    <row r="24" spans="1:14" ht="28.5" customHeight="1" x14ac:dyDescent="0.35">
      <c r="A24" s="28">
        <v>14021900</v>
      </c>
      <c r="B24" s="29" t="s">
        <v>20</v>
      </c>
      <c r="C24" s="30">
        <v>600000</v>
      </c>
      <c r="D24" s="76">
        <v>690</v>
      </c>
      <c r="E24" s="76">
        <v>0</v>
      </c>
      <c r="F24" s="88">
        <v>0</v>
      </c>
      <c r="G24" s="52">
        <f t="shared" si="2"/>
        <v>0</v>
      </c>
      <c r="H24" s="31"/>
      <c r="I24" s="62">
        <f t="shared" si="0"/>
        <v>0</v>
      </c>
      <c r="J24" s="63">
        <f t="shared" si="1"/>
        <v>0</v>
      </c>
    </row>
    <row r="25" spans="1:14" ht="71.25" customHeight="1" x14ac:dyDescent="0.35">
      <c r="A25" s="28">
        <v>14030000</v>
      </c>
      <c r="B25" s="29" t="s">
        <v>21</v>
      </c>
      <c r="C25" s="30">
        <v>2000000</v>
      </c>
      <c r="D25" s="76">
        <v>2300</v>
      </c>
      <c r="E25" s="76">
        <v>0</v>
      </c>
      <c r="F25" s="88">
        <v>0</v>
      </c>
      <c r="G25" s="52">
        <f t="shared" si="2"/>
        <v>0</v>
      </c>
      <c r="H25" s="31"/>
      <c r="I25" s="62">
        <f t="shared" si="0"/>
        <v>0</v>
      </c>
      <c r="J25" s="63">
        <f t="shared" si="1"/>
        <v>0</v>
      </c>
    </row>
    <row r="26" spans="1:14" ht="23.25" x14ac:dyDescent="0.35">
      <c r="A26" s="28">
        <v>14031900</v>
      </c>
      <c r="B26" s="29" t="s">
        <v>20</v>
      </c>
      <c r="C26" s="30">
        <v>2000000</v>
      </c>
      <c r="D26" s="76">
        <v>2300</v>
      </c>
      <c r="E26" s="76">
        <v>0</v>
      </c>
      <c r="F26" s="88">
        <v>0</v>
      </c>
      <c r="G26" s="52">
        <f t="shared" si="2"/>
        <v>0</v>
      </c>
      <c r="H26" s="31"/>
      <c r="I26" s="62">
        <f t="shared" si="0"/>
        <v>0</v>
      </c>
      <c r="J26" s="63">
        <f t="shared" si="1"/>
        <v>0</v>
      </c>
    </row>
    <row r="27" spans="1:14" ht="73.5" customHeight="1" x14ac:dyDescent="0.35">
      <c r="A27" s="28">
        <v>14040000</v>
      </c>
      <c r="B27" s="29" t="s">
        <v>22</v>
      </c>
      <c r="C27" s="30">
        <v>900000</v>
      </c>
      <c r="D27" s="76">
        <v>1120</v>
      </c>
      <c r="E27" s="76">
        <v>90</v>
      </c>
      <c r="F27" s="88">
        <v>99.141999999999996</v>
      </c>
      <c r="G27" s="52">
        <f t="shared" si="2"/>
        <v>9.1419999999999959</v>
      </c>
      <c r="H27" s="31">
        <f t="shared" si="3"/>
        <v>1.1015777777777778</v>
      </c>
      <c r="I27" s="62">
        <f t="shared" si="0"/>
        <v>5.1046847490748681E-3</v>
      </c>
      <c r="J27" s="63">
        <f t="shared" si="1"/>
        <v>8.8984743627546145E-3</v>
      </c>
    </row>
    <row r="28" spans="1:14" s="4" customFormat="1" ht="75" customHeight="1" x14ac:dyDescent="0.35">
      <c r="A28" s="24">
        <v>18000000</v>
      </c>
      <c r="B28" s="25" t="s">
        <v>23</v>
      </c>
      <c r="C28" s="26">
        <v>38461000</v>
      </c>
      <c r="D28" s="79">
        <v>42958.25</v>
      </c>
      <c r="E28" s="79">
        <v>3565</v>
      </c>
      <c r="F28" s="87">
        <v>4949.78197</v>
      </c>
      <c r="G28" s="53">
        <f t="shared" si="2"/>
        <v>1384.78197</v>
      </c>
      <c r="H28" s="27">
        <f t="shared" si="3"/>
        <v>1.3884381402524544</v>
      </c>
      <c r="I28" s="64">
        <f t="shared" si="0"/>
        <v>0.25485744218902945</v>
      </c>
      <c r="J28" s="63">
        <f t="shared" si="1"/>
        <v>0.44426688952482329</v>
      </c>
    </row>
    <row r="29" spans="1:14" ht="30" customHeight="1" x14ac:dyDescent="0.35">
      <c r="A29" s="28">
        <v>18010000</v>
      </c>
      <c r="B29" s="29" t="s">
        <v>24</v>
      </c>
      <c r="C29" s="30">
        <v>12619000</v>
      </c>
      <c r="D29" s="76">
        <v>12493.25</v>
      </c>
      <c r="E29" s="76">
        <v>553</v>
      </c>
      <c r="F29" s="88">
        <v>1073.5414900000001</v>
      </c>
      <c r="G29" s="52">
        <f t="shared" si="2"/>
        <v>520.54149000000007</v>
      </c>
      <c r="H29" s="31">
        <f t="shared" si="3"/>
        <v>1.941304683544304</v>
      </c>
      <c r="I29" s="62">
        <f t="shared" si="0"/>
        <v>5.5275169670796542E-2</v>
      </c>
      <c r="J29" s="63">
        <f t="shared" si="1"/>
        <v>9.6355544835875717E-2</v>
      </c>
    </row>
    <row r="30" spans="1:14" ht="94.5" customHeight="1" x14ac:dyDescent="0.35">
      <c r="A30" s="28">
        <v>18010100</v>
      </c>
      <c r="B30" s="29" t="s">
        <v>25</v>
      </c>
      <c r="C30" s="30">
        <v>71000</v>
      </c>
      <c r="D30" s="76">
        <v>123</v>
      </c>
      <c r="E30" s="76">
        <v>0</v>
      </c>
      <c r="F30" s="88">
        <v>13.1805</v>
      </c>
      <c r="G30" s="52">
        <f t="shared" si="2"/>
        <v>13.1805</v>
      </c>
      <c r="H30" s="31"/>
      <c r="I30" s="62">
        <f t="shared" si="0"/>
        <v>6.7864575392045056E-4</v>
      </c>
      <c r="J30" s="63">
        <f t="shared" si="1"/>
        <v>1.1830136706772831E-3</v>
      </c>
      <c r="L30" s="38">
        <f>E30+E31+E32+E33</f>
        <v>200</v>
      </c>
      <c r="N30" s="38">
        <f>F30+F31+F32+F33</f>
        <v>466.77668</v>
      </c>
    </row>
    <row r="31" spans="1:14" ht="91.5" customHeight="1" x14ac:dyDescent="0.35">
      <c r="A31" s="28">
        <v>18010200</v>
      </c>
      <c r="B31" s="29" t="s">
        <v>26</v>
      </c>
      <c r="C31" s="30">
        <v>181000</v>
      </c>
      <c r="D31" s="76">
        <v>171.3</v>
      </c>
      <c r="E31" s="76">
        <v>0</v>
      </c>
      <c r="F31" s="88">
        <v>2.4328799999999999</v>
      </c>
      <c r="G31" s="52">
        <f t="shared" si="2"/>
        <v>2.4328799999999999</v>
      </c>
      <c r="H31" s="31"/>
      <c r="I31" s="31">
        <f t="shared" si="0"/>
        <v>1.2526563345836543E-4</v>
      </c>
      <c r="J31" s="63">
        <f t="shared" si="1"/>
        <v>2.1836275551893696E-4</v>
      </c>
    </row>
    <row r="32" spans="1:14" ht="90" customHeight="1" x14ac:dyDescent="0.35">
      <c r="A32" s="28">
        <v>18010300</v>
      </c>
      <c r="B32" s="29" t="s">
        <v>27</v>
      </c>
      <c r="C32" s="30">
        <v>979000</v>
      </c>
      <c r="D32" s="76">
        <v>780</v>
      </c>
      <c r="E32" s="76">
        <v>0</v>
      </c>
      <c r="F32" s="88">
        <v>0.108</v>
      </c>
      <c r="G32" s="52">
        <f t="shared" si="2"/>
        <v>0.108</v>
      </c>
      <c r="H32" s="31"/>
      <c r="I32" s="62">
        <f t="shared" si="0"/>
        <v>5.5607709436977844E-6</v>
      </c>
      <c r="J32" s="63">
        <f t="shared" si="1"/>
        <v>9.6935227368572184E-6</v>
      </c>
    </row>
    <row r="33" spans="1:14" ht="94.5" customHeight="1" x14ac:dyDescent="0.35">
      <c r="A33" s="28">
        <v>18010400</v>
      </c>
      <c r="B33" s="29" t="s">
        <v>28</v>
      </c>
      <c r="C33" s="30">
        <v>1843000</v>
      </c>
      <c r="D33" s="76">
        <v>2050</v>
      </c>
      <c r="E33" s="76">
        <v>200</v>
      </c>
      <c r="F33" s="88">
        <v>451.05529999999999</v>
      </c>
      <c r="G33" s="52">
        <f t="shared" si="2"/>
        <v>251.05529999999999</v>
      </c>
      <c r="H33" s="31">
        <f t="shared" si="3"/>
        <v>2.2552764999999999</v>
      </c>
      <c r="I33" s="62">
        <f t="shared" si="0"/>
        <v>2.3224214872600808E-2</v>
      </c>
      <c r="J33" s="63">
        <f t="shared" si="1"/>
        <v>4.0484396353055126E-2</v>
      </c>
    </row>
    <row r="34" spans="1:14" ht="20.25" customHeight="1" x14ac:dyDescent="0.35">
      <c r="A34" s="28">
        <v>18010500</v>
      </c>
      <c r="B34" s="29" t="s">
        <v>29</v>
      </c>
      <c r="C34" s="30">
        <v>794000</v>
      </c>
      <c r="D34" s="76">
        <v>1435</v>
      </c>
      <c r="E34" s="76">
        <v>80</v>
      </c>
      <c r="F34" s="88">
        <v>57.56033</v>
      </c>
      <c r="G34" s="52">
        <f t="shared" si="2"/>
        <v>-22.43967</v>
      </c>
      <c r="H34" s="31">
        <f t="shared" si="3"/>
        <v>0.71950412500000005</v>
      </c>
      <c r="I34" s="62">
        <f t="shared" si="0"/>
        <v>2.9637019497560733E-3</v>
      </c>
      <c r="J34" s="63">
        <f t="shared" si="1"/>
        <v>5.166318218481525E-3</v>
      </c>
      <c r="L34" s="38">
        <f>E34+E35+E36+E37</f>
        <v>330</v>
      </c>
      <c r="M34" s="38">
        <f>F34+F35+F36+F37</f>
        <v>556.71480999999994</v>
      </c>
      <c r="N34">
        <f>M34/L34*100</f>
        <v>168.70145757575756</v>
      </c>
    </row>
    <row r="35" spans="1:14" ht="23.45" customHeight="1" x14ac:dyDescent="0.35">
      <c r="A35" s="28">
        <v>18010600</v>
      </c>
      <c r="B35" s="29" t="s">
        <v>30</v>
      </c>
      <c r="C35" s="30">
        <v>4394000</v>
      </c>
      <c r="D35" s="76">
        <v>3640</v>
      </c>
      <c r="E35" s="76">
        <v>250</v>
      </c>
      <c r="F35" s="88">
        <v>403.80441999999999</v>
      </c>
      <c r="G35" s="52">
        <f t="shared" si="2"/>
        <v>153.80441999999999</v>
      </c>
      <c r="H35" s="31">
        <f t="shared" si="3"/>
        <v>1.61521768</v>
      </c>
      <c r="I35" s="62">
        <f t="shared" si="0"/>
        <v>2.0791332274747561E-2</v>
      </c>
      <c r="J35" s="63">
        <f t="shared" si="1"/>
        <v>3.6243401171420761E-2</v>
      </c>
    </row>
    <row r="36" spans="1:14" ht="23.45" customHeight="1" x14ac:dyDescent="0.35">
      <c r="A36" s="28">
        <v>18010700</v>
      </c>
      <c r="B36" s="29" t="s">
        <v>31</v>
      </c>
      <c r="C36" s="30">
        <v>1200000</v>
      </c>
      <c r="D36" s="76">
        <v>1275</v>
      </c>
      <c r="E36" s="76">
        <v>0</v>
      </c>
      <c r="F36" s="88">
        <v>5.8421599999999998</v>
      </c>
      <c r="G36" s="52">
        <f t="shared" si="2"/>
        <v>5.8421599999999998</v>
      </c>
      <c r="H36" s="31"/>
      <c r="I36" s="62">
        <f t="shared" si="0"/>
        <v>3.0080475533734676E-4</v>
      </c>
      <c r="J36" s="63">
        <f t="shared" si="1"/>
        <v>5.2436213696627567E-4</v>
      </c>
    </row>
    <row r="37" spans="1:14" ht="23.45" customHeight="1" x14ac:dyDescent="0.35">
      <c r="A37" s="28">
        <v>18010900</v>
      </c>
      <c r="B37" s="29" t="s">
        <v>32</v>
      </c>
      <c r="C37" s="30">
        <v>2930000</v>
      </c>
      <c r="D37" s="76">
        <v>2870</v>
      </c>
      <c r="E37" s="76">
        <v>0</v>
      </c>
      <c r="F37" s="88">
        <v>89.507899999999992</v>
      </c>
      <c r="G37" s="52">
        <f t="shared" si="2"/>
        <v>89.507899999999992</v>
      </c>
      <c r="H37" s="31"/>
      <c r="I37" s="62">
        <f t="shared" si="0"/>
        <v>4.6086382365871014E-3</v>
      </c>
      <c r="J37" s="63">
        <f t="shared" si="1"/>
        <v>8.0337672572068728E-3</v>
      </c>
    </row>
    <row r="38" spans="1:14" ht="23.45" customHeight="1" x14ac:dyDescent="0.35">
      <c r="A38" s="28">
        <v>18011100</v>
      </c>
      <c r="B38" s="29" t="s">
        <v>33</v>
      </c>
      <c r="C38" s="30">
        <v>227000</v>
      </c>
      <c r="D38" s="76">
        <v>148.94999999999999</v>
      </c>
      <c r="E38" s="76">
        <v>23</v>
      </c>
      <c r="F38" s="88">
        <v>50.05</v>
      </c>
      <c r="G38" s="52">
        <f t="shared" si="2"/>
        <v>27.049999999999997</v>
      </c>
      <c r="H38" s="31">
        <f t="shared" si="3"/>
        <v>2.1760869565217389</v>
      </c>
      <c r="I38" s="62">
        <f t="shared" si="0"/>
        <v>2.5770054234451308E-3</v>
      </c>
      <c r="J38" s="63">
        <f t="shared" si="1"/>
        <v>4.4922297498120722E-3</v>
      </c>
    </row>
    <row r="39" spans="1:14" ht="22.15" customHeight="1" x14ac:dyDescent="0.35">
      <c r="A39" s="28">
        <v>18050000</v>
      </c>
      <c r="B39" s="29" t="s">
        <v>34</v>
      </c>
      <c r="C39" s="30">
        <v>25835000</v>
      </c>
      <c r="D39" s="76">
        <v>30465</v>
      </c>
      <c r="E39" s="76">
        <v>3012</v>
      </c>
      <c r="F39" s="88">
        <v>3876.2404800000004</v>
      </c>
      <c r="G39" s="52">
        <f t="shared" si="2"/>
        <v>864.24048000000039</v>
      </c>
      <c r="H39" s="31">
        <f t="shared" si="3"/>
        <v>1.2869324302788845</v>
      </c>
      <c r="I39" s="62">
        <f t="shared" ref="I39:I75" si="4">F39/F$76</f>
        <v>0.19958227251823293</v>
      </c>
      <c r="J39" s="63">
        <f t="shared" ref="J39:J74" si="5">F39/F$75</f>
        <v>0.34791134468894763</v>
      </c>
    </row>
    <row r="40" spans="1:14" ht="22.15" customHeight="1" x14ac:dyDescent="0.35">
      <c r="A40" s="28">
        <v>18050300</v>
      </c>
      <c r="B40" s="29" t="s">
        <v>35</v>
      </c>
      <c r="C40" s="30">
        <v>365000</v>
      </c>
      <c r="D40" s="76">
        <v>265</v>
      </c>
      <c r="E40" s="76">
        <v>22</v>
      </c>
      <c r="F40" s="88">
        <v>28.745450000000002</v>
      </c>
      <c r="G40" s="52">
        <f t="shared" si="2"/>
        <v>6.7454500000000017</v>
      </c>
      <c r="H40" s="31">
        <f t="shared" si="3"/>
        <v>1.3066113636363637</v>
      </c>
      <c r="I40" s="62">
        <f t="shared" si="4"/>
        <v>1.4800635474399768E-3</v>
      </c>
      <c r="J40" s="63">
        <f t="shared" si="5"/>
        <v>2.5800432699647439E-3</v>
      </c>
    </row>
    <row r="41" spans="1:14" ht="22.15" customHeight="1" x14ac:dyDescent="0.35">
      <c r="A41" s="28">
        <v>18050400</v>
      </c>
      <c r="B41" s="29" t="s">
        <v>36</v>
      </c>
      <c r="C41" s="30">
        <v>11370000</v>
      </c>
      <c r="D41" s="76">
        <v>16100</v>
      </c>
      <c r="E41" s="76">
        <v>1500</v>
      </c>
      <c r="F41" s="88">
        <v>2344.0484200000001</v>
      </c>
      <c r="G41" s="52">
        <f t="shared" si="2"/>
        <v>844.04842000000008</v>
      </c>
      <c r="H41" s="31">
        <f t="shared" si="3"/>
        <v>1.5626989466666668</v>
      </c>
      <c r="I41" s="62">
        <f t="shared" si="4"/>
        <v>0.12069181800515465</v>
      </c>
      <c r="J41" s="63">
        <f t="shared" si="5"/>
        <v>0.21038969125522444</v>
      </c>
    </row>
    <row r="42" spans="1:14" ht="92.25" customHeight="1" thickBot="1" x14ac:dyDescent="0.4">
      <c r="A42" s="28">
        <v>18050500</v>
      </c>
      <c r="B42" s="29" t="s">
        <v>37</v>
      </c>
      <c r="C42" s="30">
        <v>14100000</v>
      </c>
      <c r="D42" s="80">
        <v>14100</v>
      </c>
      <c r="E42" s="80">
        <v>1490</v>
      </c>
      <c r="F42" s="89">
        <v>1503.4466100000002</v>
      </c>
      <c r="G42" s="54">
        <f t="shared" si="2"/>
        <v>13.446610000000192</v>
      </c>
      <c r="H42" s="31">
        <f t="shared" si="3"/>
        <v>1.0090245704697989</v>
      </c>
      <c r="I42" s="31">
        <f t="shared" si="4"/>
        <v>7.7410390965638301E-2</v>
      </c>
      <c r="J42" s="63">
        <f t="shared" si="5"/>
        <v>0.13494161016375841</v>
      </c>
    </row>
    <row r="43" spans="1:14" s="117" customFormat="1" ht="31.5" customHeight="1" thickBot="1" x14ac:dyDescent="0.25">
      <c r="A43" s="12">
        <v>20000000</v>
      </c>
      <c r="B43" s="118" t="s">
        <v>38</v>
      </c>
      <c r="C43" s="116">
        <v>2145850</v>
      </c>
      <c r="D43" s="78">
        <v>3094.3</v>
      </c>
      <c r="E43" s="78">
        <v>177.2</v>
      </c>
      <c r="F43" s="85">
        <v>223.08217999999997</v>
      </c>
      <c r="G43" s="55">
        <f t="shared" si="2"/>
        <v>45.882179999999977</v>
      </c>
      <c r="H43" s="19">
        <f t="shared" si="3"/>
        <v>1.2589287810383747</v>
      </c>
      <c r="I43" s="39">
        <f t="shared" si="4"/>
        <v>1.1486193561118139E-2</v>
      </c>
      <c r="J43" s="40">
        <f t="shared" si="5"/>
        <v>2.0022705407571059E-2</v>
      </c>
    </row>
    <row r="44" spans="1:14" s="4" customFormat="1" ht="47.25" customHeight="1" x14ac:dyDescent="0.35">
      <c r="A44" s="33">
        <v>21000000</v>
      </c>
      <c r="B44" s="34" t="s">
        <v>39</v>
      </c>
      <c r="C44" s="35">
        <v>20200</v>
      </c>
      <c r="D44" s="81">
        <v>76</v>
      </c>
      <c r="E44" s="81">
        <v>2</v>
      </c>
      <c r="F44" s="90">
        <v>36.224930000000001</v>
      </c>
      <c r="G44" s="56">
        <f t="shared" si="2"/>
        <v>34.224930000000001</v>
      </c>
      <c r="H44" s="36">
        <f t="shared" si="3"/>
        <v>18.112465</v>
      </c>
      <c r="I44" s="66">
        <f t="shared" si="4"/>
        <v>1.8651716498285758E-3</v>
      </c>
      <c r="J44" s="67">
        <f t="shared" si="5"/>
        <v>3.2513628018153813E-3</v>
      </c>
    </row>
    <row r="45" spans="1:14" ht="160.5" customHeight="1" x14ac:dyDescent="0.35">
      <c r="A45" s="28">
        <v>21010000</v>
      </c>
      <c r="B45" s="29" t="s">
        <v>71</v>
      </c>
      <c r="C45" s="30">
        <v>20200</v>
      </c>
      <c r="D45" s="76">
        <v>19</v>
      </c>
      <c r="E45" s="76">
        <v>0</v>
      </c>
      <c r="F45" s="88">
        <v>0</v>
      </c>
      <c r="G45" s="52">
        <f t="shared" si="2"/>
        <v>0</v>
      </c>
      <c r="H45" s="31"/>
      <c r="I45" s="62">
        <f t="shared" si="4"/>
        <v>0</v>
      </c>
      <c r="J45" s="63">
        <f t="shared" si="5"/>
        <v>0</v>
      </c>
    </row>
    <row r="46" spans="1:14" ht="91.5" customHeight="1" x14ac:dyDescent="0.35">
      <c r="A46" s="28">
        <v>21010300</v>
      </c>
      <c r="B46" s="29" t="s">
        <v>40</v>
      </c>
      <c r="C46" s="30">
        <v>20200</v>
      </c>
      <c r="D46" s="76">
        <v>19</v>
      </c>
      <c r="E46" s="76">
        <v>0</v>
      </c>
      <c r="F46" s="88">
        <v>0</v>
      </c>
      <c r="G46" s="52">
        <f t="shared" si="2"/>
        <v>0</v>
      </c>
      <c r="H46" s="31"/>
      <c r="I46" s="62">
        <f t="shared" si="4"/>
        <v>0</v>
      </c>
      <c r="J46" s="63">
        <f t="shared" si="5"/>
        <v>0</v>
      </c>
    </row>
    <row r="47" spans="1:14" ht="20.25" customHeight="1" x14ac:dyDescent="0.35">
      <c r="A47" s="28">
        <v>21080000</v>
      </c>
      <c r="B47" s="29" t="s">
        <v>41</v>
      </c>
      <c r="C47" s="30">
        <v>0</v>
      </c>
      <c r="D47" s="76">
        <v>57</v>
      </c>
      <c r="E47" s="76">
        <v>2</v>
      </c>
      <c r="F47" s="88">
        <v>36.224930000000001</v>
      </c>
      <c r="G47" s="52">
        <f t="shared" si="2"/>
        <v>34.224930000000001</v>
      </c>
      <c r="H47" s="31">
        <f t="shared" ref="H47:H51" si="6">F47/E47</f>
        <v>18.112465</v>
      </c>
      <c r="I47" s="62">
        <f t="shared" si="4"/>
        <v>1.8651716498285758E-3</v>
      </c>
      <c r="J47" s="63">
        <f t="shared" si="5"/>
        <v>3.2513628018153813E-3</v>
      </c>
    </row>
    <row r="48" spans="1:14" ht="115.5" customHeight="1" x14ac:dyDescent="0.35">
      <c r="A48" s="28">
        <v>21080900</v>
      </c>
      <c r="B48" s="29" t="s">
        <v>42</v>
      </c>
      <c r="C48" s="30">
        <v>0</v>
      </c>
      <c r="D48" s="76">
        <v>0</v>
      </c>
      <c r="E48" s="76">
        <v>0</v>
      </c>
      <c r="F48" s="88">
        <v>5.0999999999999996</v>
      </c>
      <c r="G48" s="52">
        <f t="shared" si="2"/>
        <v>5.0999999999999996</v>
      </c>
      <c r="H48" s="31"/>
      <c r="I48" s="62">
        <f t="shared" si="4"/>
        <v>2.6259196123017316E-4</v>
      </c>
      <c r="J48" s="63">
        <f t="shared" si="5"/>
        <v>4.5774968479603533E-4</v>
      </c>
    </row>
    <row r="49" spans="1:12" ht="21.75" customHeight="1" x14ac:dyDescent="0.35">
      <c r="A49" s="28">
        <v>21081100</v>
      </c>
      <c r="B49" s="29" t="s">
        <v>43</v>
      </c>
      <c r="C49" s="30">
        <v>0</v>
      </c>
      <c r="D49" s="76">
        <v>0</v>
      </c>
      <c r="E49" s="76">
        <v>0</v>
      </c>
      <c r="F49" s="88">
        <v>11.075200000000001</v>
      </c>
      <c r="G49" s="52">
        <f t="shared" si="2"/>
        <v>11.075200000000001</v>
      </c>
      <c r="H49" s="31"/>
      <c r="I49" s="62">
        <f t="shared" si="4"/>
        <v>5.702467625522381E-4</v>
      </c>
      <c r="J49" s="63">
        <f t="shared" si="5"/>
        <v>9.9405280569667674E-4</v>
      </c>
    </row>
    <row r="50" spans="1:12" ht="96" customHeight="1" x14ac:dyDescent="0.35">
      <c r="A50" s="28">
        <v>21081500</v>
      </c>
      <c r="B50" s="29" t="s">
        <v>44</v>
      </c>
      <c r="C50" s="30">
        <v>0</v>
      </c>
      <c r="D50" s="76">
        <v>0</v>
      </c>
      <c r="E50" s="76">
        <v>0</v>
      </c>
      <c r="F50" s="88">
        <v>17</v>
      </c>
      <c r="G50" s="52">
        <f t="shared" si="2"/>
        <v>17</v>
      </c>
      <c r="H50" s="31" t="e">
        <f t="shared" si="6"/>
        <v>#DIV/0!</v>
      </c>
      <c r="I50" s="62">
        <f t="shared" si="4"/>
        <v>8.7530653743391059E-4</v>
      </c>
      <c r="J50" s="63">
        <f t="shared" si="5"/>
        <v>1.5258322826534512E-3</v>
      </c>
    </row>
    <row r="51" spans="1:12" ht="29.25" customHeight="1" x14ac:dyDescent="0.35">
      <c r="A51" s="28">
        <v>21081700</v>
      </c>
      <c r="B51" s="37" t="s">
        <v>45</v>
      </c>
      <c r="C51" s="30">
        <v>0</v>
      </c>
      <c r="D51" s="76">
        <v>57</v>
      </c>
      <c r="E51" s="76">
        <v>2</v>
      </c>
      <c r="F51" s="88">
        <v>3.0497299999999998</v>
      </c>
      <c r="G51" s="52">
        <f t="shared" si="2"/>
        <v>1.0497299999999998</v>
      </c>
      <c r="H51" s="31">
        <f t="shared" si="6"/>
        <v>1.5248649999999999</v>
      </c>
      <c r="I51" s="62">
        <f t="shared" si="4"/>
        <v>1.5702638861225411E-4</v>
      </c>
      <c r="J51" s="63">
        <f t="shared" si="5"/>
        <v>2.737280286692182E-4</v>
      </c>
    </row>
    <row r="52" spans="1:12" s="4" customFormat="1" ht="47.45" customHeight="1" x14ac:dyDescent="0.35">
      <c r="A52" s="24">
        <v>22000000</v>
      </c>
      <c r="B52" s="25" t="s">
        <v>46</v>
      </c>
      <c r="C52" s="26">
        <v>2125650</v>
      </c>
      <c r="D52" s="79">
        <v>3018.3</v>
      </c>
      <c r="E52" s="79">
        <v>175.2</v>
      </c>
      <c r="F52" s="87">
        <v>186.85724999999996</v>
      </c>
      <c r="G52" s="53">
        <f t="shared" si="2"/>
        <v>11.657249999999976</v>
      </c>
      <c r="H52" s="27">
        <f t="shared" si="3"/>
        <v>1.0665368150684931</v>
      </c>
      <c r="I52" s="64">
        <f t="shared" si="4"/>
        <v>9.6210219112895616E-3</v>
      </c>
      <c r="J52" s="65">
        <f t="shared" si="5"/>
        <v>1.677134260575568E-2</v>
      </c>
    </row>
    <row r="53" spans="1:12" ht="26.45" customHeight="1" x14ac:dyDescent="0.35">
      <c r="A53" s="28">
        <v>22010000</v>
      </c>
      <c r="B53" s="29" t="s">
        <v>47</v>
      </c>
      <c r="C53" s="30">
        <v>2015000</v>
      </c>
      <c r="D53" s="76">
        <v>2905</v>
      </c>
      <c r="E53" s="76">
        <v>172</v>
      </c>
      <c r="F53" s="88">
        <v>182.28758999999999</v>
      </c>
      <c r="G53" s="52">
        <f t="shared" si="2"/>
        <v>10.287589999999994</v>
      </c>
      <c r="H53" s="31">
        <f t="shared" si="3"/>
        <v>1.0598115697674417</v>
      </c>
      <c r="I53" s="62">
        <f t="shared" si="4"/>
        <v>9.3857364247101373E-3</v>
      </c>
      <c r="J53" s="63">
        <f t="shared" si="5"/>
        <v>1.6361193502888022E-2</v>
      </c>
    </row>
    <row r="54" spans="1:12" ht="70.150000000000006" customHeight="1" x14ac:dyDescent="0.35">
      <c r="A54" s="28">
        <v>22010300</v>
      </c>
      <c r="B54" s="29" t="s">
        <v>48</v>
      </c>
      <c r="C54" s="30">
        <v>40000</v>
      </c>
      <c r="D54" s="76">
        <v>175</v>
      </c>
      <c r="E54" s="76">
        <v>2</v>
      </c>
      <c r="F54" s="88">
        <v>6.14</v>
      </c>
      <c r="G54" s="52">
        <f t="shared" si="2"/>
        <v>4.1399999999999997</v>
      </c>
      <c r="H54" s="31">
        <f t="shared" si="3"/>
        <v>3.07</v>
      </c>
      <c r="I54" s="62">
        <f t="shared" si="4"/>
        <v>3.1614012587318884E-4</v>
      </c>
      <c r="J54" s="63">
        <f t="shared" si="5"/>
        <v>5.5109471855836409E-4</v>
      </c>
    </row>
    <row r="55" spans="1:12" ht="24" customHeight="1" x14ac:dyDescent="0.35">
      <c r="A55" s="28">
        <v>22012500</v>
      </c>
      <c r="B55" s="29" t="s">
        <v>49</v>
      </c>
      <c r="C55" s="30">
        <v>455000</v>
      </c>
      <c r="D55" s="76">
        <v>540</v>
      </c>
      <c r="E55" s="76">
        <v>20</v>
      </c>
      <c r="F55" s="88">
        <v>60.977589999999999</v>
      </c>
      <c r="G55" s="52">
        <f t="shared" si="2"/>
        <v>40.977589999999999</v>
      </c>
      <c r="H55" s="31">
        <f t="shared" si="3"/>
        <v>3.0488795</v>
      </c>
      <c r="I55" s="62">
        <f t="shared" si="4"/>
        <v>3.13965195082145E-3</v>
      </c>
      <c r="J55" s="63">
        <f t="shared" si="5"/>
        <v>5.4730338435533092E-3</v>
      </c>
    </row>
    <row r="56" spans="1:12" ht="71.25" customHeight="1" x14ac:dyDescent="0.35">
      <c r="A56" s="28">
        <v>22012600</v>
      </c>
      <c r="B56" s="29" t="s">
        <v>50</v>
      </c>
      <c r="C56" s="30">
        <v>1520000</v>
      </c>
      <c r="D56" s="76">
        <v>2190</v>
      </c>
      <c r="E56" s="76">
        <v>150</v>
      </c>
      <c r="F56" s="88">
        <v>115.17</v>
      </c>
      <c r="G56" s="52">
        <f t="shared" si="2"/>
        <v>-34.83</v>
      </c>
      <c r="H56" s="31">
        <f t="shared" si="3"/>
        <v>0.76780000000000004</v>
      </c>
      <c r="I56" s="62">
        <f t="shared" si="4"/>
        <v>5.9299443480154987E-3</v>
      </c>
      <c r="J56" s="63">
        <f t="shared" si="5"/>
        <v>1.0337064940776351E-2</v>
      </c>
    </row>
    <row r="57" spans="1:12" ht="78" customHeight="1" x14ac:dyDescent="0.35">
      <c r="A57" s="28">
        <v>22080000</v>
      </c>
      <c r="B57" s="29" t="s">
        <v>51</v>
      </c>
      <c r="C57" s="30">
        <v>28200</v>
      </c>
      <c r="D57" s="76">
        <v>12</v>
      </c>
      <c r="E57" s="76">
        <v>1</v>
      </c>
      <c r="F57" s="88">
        <v>0.48099999999999998</v>
      </c>
      <c r="G57" s="52">
        <f t="shared" si="2"/>
        <v>-0.51900000000000002</v>
      </c>
      <c r="H57" s="31">
        <f t="shared" si="3"/>
        <v>0.48099999999999998</v>
      </c>
      <c r="I57" s="62">
        <f t="shared" si="4"/>
        <v>2.4766026147394762E-5</v>
      </c>
      <c r="J57" s="63">
        <f t="shared" si="5"/>
        <v>4.3172078115077055E-5</v>
      </c>
    </row>
    <row r="58" spans="1:12" ht="90" customHeight="1" x14ac:dyDescent="0.35">
      <c r="A58" s="28">
        <v>22080400</v>
      </c>
      <c r="B58" s="29" t="s">
        <v>52</v>
      </c>
      <c r="C58" s="30">
        <v>28200</v>
      </c>
      <c r="D58" s="76">
        <v>12</v>
      </c>
      <c r="E58" s="76">
        <v>1</v>
      </c>
      <c r="F58" s="88">
        <v>0.48099999999999998</v>
      </c>
      <c r="G58" s="52">
        <f t="shared" si="2"/>
        <v>-0.51900000000000002</v>
      </c>
      <c r="H58" s="31">
        <f t="shared" si="3"/>
        <v>0.48099999999999998</v>
      </c>
      <c r="I58" s="62">
        <f t="shared" si="4"/>
        <v>2.4766026147394762E-5</v>
      </c>
      <c r="J58" s="63">
        <f t="shared" si="5"/>
        <v>4.3172078115077055E-5</v>
      </c>
    </row>
    <row r="59" spans="1:12" ht="28.5" customHeight="1" x14ac:dyDescent="0.35">
      <c r="A59" s="28">
        <v>22090000</v>
      </c>
      <c r="B59" s="29" t="s">
        <v>53</v>
      </c>
      <c r="C59" s="30">
        <v>82450</v>
      </c>
      <c r="D59" s="76">
        <v>101.3</v>
      </c>
      <c r="E59" s="76">
        <v>2.2000000000000002</v>
      </c>
      <c r="F59" s="88">
        <v>3.5153600000000003</v>
      </c>
      <c r="G59" s="52">
        <f t="shared" si="2"/>
        <v>1.3153600000000001</v>
      </c>
      <c r="H59" s="31">
        <f t="shared" si="3"/>
        <v>1.597890909090909</v>
      </c>
      <c r="I59" s="62">
        <f t="shared" si="4"/>
        <v>1.8100103467256896E-4</v>
      </c>
      <c r="J59" s="63">
        <f t="shared" si="5"/>
        <v>3.1552057489109628E-4</v>
      </c>
    </row>
    <row r="60" spans="1:12" ht="92.45" customHeight="1" x14ac:dyDescent="0.35">
      <c r="A60" s="28">
        <v>22090100</v>
      </c>
      <c r="B60" s="29" t="s">
        <v>54</v>
      </c>
      <c r="C60" s="30">
        <v>77600</v>
      </c>
      <c r="D60" s="76">
        <v>95.8</v>
      </c>
      <c r="E60" s="76">
        <v>2</v>
      </c>
      <c r="F60" s="88">
        <v>3.0733600000000001</v>
      </c>
      <c r="G60" s="52">
        <f t="shared" si="2"/>
        <v>1.0733600000000001</v>
      </c>
      <c r="H60" s="31">
        <f t="shared" si="3"/>
        <v>1.53668</v>
      </c>
      <c r="I60" s="62">
        <f t="shared" si="4"/>
        <v>1.5824306469928726E-4</v>
      </c>
      <c r="J60" s="63">
        <f t="shared" si="5"/>
        <v>2.7584893554210649E-4</v>
      </c>
    </row>
    <row r="61" spans="1:12" ht="72" customHeight="1" x14ac:dyDescent="0.35">
      <c r="A61" s="28">
        <v>22090400</v>
      </c>
      <c r="B61" s="29" t="s">
        <v>55</v>
      </c>
      <c r="C61" s="30">
        <v>4850</v>
      </c>
      <c r="D61" s="76">
        <v>5.5</v>
      </c>
      <c r="E61" s="76">
        <v>0.2</v>
      </c>
      <c r="F61" s="88">
        <v>0.442</v>
      </c>
      <c r="G61" s="52">
        <f t="shared" ref="G61:G62" si="7">F61-E61</f>
        <v>0.24199999999999999</v>
      </c>
      <c r="H61" s="31">
        <f t="shared" si="3"/>
        <v>2.21</v>
      </c>
      <c r="I61" s="62">
        <f t="shared" si="4"/>
        <v>2.2757969973281676E-5</v>
      </c>
      <c r="J61" s="63">
        <f t="shared" si="5"/>
        <v>3.9671639348989732E-5</v>
      </c>
    </row>
    <row r="62" spans="1:12" ht="144.75" customHeight="1" thickBot="1" x14ac:dyDescent="0.4">
      <c r="A62" s="59">
        <v>22130000</v>
      </c>
      <c r="B62" s="29" t="s">
        <v>77</v>
      </c>
      <c r="C62" s="30"/>
      <c r="D62" s="80">
        <v>0</v>
      </c>
      <c r="E62" s="80">
        <v>0</v>
      </c>
      <c r="F62" s="89">
        <v>0.57329999999999992</v>
      </c>
      <c r="G62" s="52">
        <f t="shared" si="7"/>
        <v>0.57329999999999992</v>
      </c>
      <c r="H62" s="31">
        <f>F62/F75</f>
        <v>5.1456449861483727E-5</v>
      </c>
      <c r="I62" s="31">
        <f t="shared" si="4"/>
        <v>2.9518425759462402E-5</v>
      </c>
      <c r="J62" s="63">
        <f t="shared" si="5"/>
        <v>5.1456449861483727E-5</v>
      </c>
    </row>
    <row r="63" spans="1:12" s="98" customFormat="1" ht="30.75" customHeight="1" thickBot="1" x14ac:dyDescent="0.25">
      <c r="A63" s="45">
        <v>40000000</v>
      </c>
      <c r="B63" s="94" t="s">
        <v>56</v>
      </c>
      <c r="C63" s="95">
        <v>98060898</v>
      </c>
      <c r="D63" s="78">
        <v>102400.34299999999</v>
      </c>
      <c r="E63" s="78">
        <v>8280.3070000000007</v>
      </c>
      <c r="F63" s="85">
        <v>8280.3070000000007</v>
      </c>
      <c r="G63" s="57">
        <f t="shared" ref="G63:G76" si="8">F63-E63</f>
        <v>0</v>
      </c>
      <c r="H63" s="46">
        <f t="shared" ref="H63:H76" si="9">F63/E63</f>
        <v>1</v>
      </c>
      <c r="I63" s="68">
        <f t="shared" si="4"/>
        <v>0.42634157935645722</v>
      </c>
      <c r="J63" s="72">
        <f t="shared" si="5"/>
        <v>0.74319763122831473</v>
      </c>
      <c r="K63" s="96">
        <f>F63+[1]Лист1!$E$29</f>
        <v>8339.7020000000011</v>
      </c>
      <c r="L63" s="97">
        <v>58674.873</v>
      </c>
    </row>
    <row r="64" spans="1:12" s="4" customFormat="1" ht="29.25" customHeight="1" x14ac:dyDescent="0.35">
      <c r="A64" s="33">
        <v>41000000</v>
      </c>
      <c r="B64" s="34" t="s">
        <v>57</v>
      </c>
      <c r="C64" s="35">
        <v>98060898</v>
      </c>
      <c r="D64" s="81">
        <v>102400.34299999999</v>
      </c>
      <c r="E64" s="81">
        <v>8280.3070000000007</v>
      </c>
      <c r="F64" s="90">
        <v>8280.3070000000007</v>
      </c>
      <c r="G64" s="56">
        <f t="shared" si="8"/>
        <v>0</v>
      </c>
      <c r="H64" s="36">
        <f t="shared" si="9"/>
        <v>1</v>
      </c>
      <c r="I64" s="66">
        <f t="shared" si="4"/>
        <v>0.42634157935645722</v>
      </c>
      <c r="J64" s="73">
        <f t="shared" si="5"/>
        <v>0.74319763122831473</v>
      </c>
    </row>
    <row r="65" spans="1:13" ht="27" customHeight="1" x14ac:dyDescent="0.35">
      <c r="A65" s="28">
        <v>41020000</v>
      </c>
      <c r="B65" s="29" t="s">
        <v>58</v>
      </c>
      <c r="C65" s="30">
        <v>8919700</v>
      </c>
      <c r="D65" s="76">
        <v>7909.6</v>
      </c>
      <c r="E65" s="76">
        <v>659.1</v>
      </c>
      <c r="F65" s="88">
        <v>659.1</v>
      </c>
      <c r="G65" s="52">
        <f t="shared" si="8"/>
        <v>0</v>
      </c>
      <c r="H65" s="31">
        <f t="shared" si="9"/>
        <v>1</v>
      </c>
      <c r="I65" s="62">
        <f t="shared" si="4"/>
        <v>3.3936149342511206E-2</v>
      </c>
      <c r="J65" s="74">
        <f t="shared" si="5"/>
        <v>5.9157415146875864E-2</v>
      </c>
    </row>
    <row r="66" spans="1:13" ht="24.75" customHeight="1" x14ac:dyDescent="0.35">
      <c r="A66" s="28">
        <v>41020100</v>
      </c>
      <c r="B66" s="29" t="s">
        <v>59</v>
      </c>
      <c r="C66" s="30">
        <v>8919700</v>
      </c>
      <c r="D66" s="76">
        <v>7909.6</v>
      </c>
      <c r="E66" s="76">
        <v>659.1</v>
      </c>
      <c r="F66" s="88">
        <v>659.1</v>
      </c>
      <c r="G66" s="52">
        <f t="shared" si="8"/>
        <v>0</v>
      </c>
      <c r="H66" s="31">
        <f t="shared" si="9"/>
        <v>1</v>
      </c>
      <c r="I66" s="62">
        <f t="shared" si="4"/>
        <v>3.3936149342511206E-2</v>
      </c>
      <c r="J66" s="74">
        <f t="shared" si="5"/>
        <v>5.9157415146875864E-2</v>
      </c>
    </row>
    <row r="67" spans="1:13" ht="44.25" customHeight="1" x14ac:dyDescent="0.35">
      <c r="A67" s="28">
        <v>41030000</v>
      </c>
      <c r="B67" s="29" t="s">
        <v>60</v>
      </c>
      <c r="C67" s="30">
        <v>82904200</v>
      </c>
      <c r="D67" s="76">
        <v>88053.7</v>
      </c>
      <c r="E67" s="76">
        <v>6780.1</v>
      </c>
      <c r="F67" s="88">
        <v>6780.1</v>
      </c>
      <c r="G67" s="52">
        <f t="shared" si="8"/>
        <v>0</v>
      </c>
      <c r="H67" s="31">
        <f t="shared" si="9"/>
        <v>1</v>
      </c>
      <c r="I67" s="62">
        <f t="shared" si="4"/>
        <v>0.34909799143856807</v>
      </c>
      <c r="J67" s="74">
        <f t="shared" si="5"/>
        <v>0.60854679174227444</v>
      </c>
    </row>
    <row r="68" spans="1:13" ht="51" customHeight="1" x14ac:dyDescent="0.35">
      <c r="A68" s="28">
        <v>41033900</v>
      </c>
      <c r="B68" s="29" t="s">
        <v>61</v>
      </c>
      <c r="C68" s="30">
        <v>82904200</v>
      </c>
      <c r="D68" s="76">
        <v>88053.7</v>
      </c>
      <c r="E68" s="76">
        <v>6780.1</v>
      </c>
      <c r="F68" s="88">
        <v>6780.1</v>
      </c>
      <c r="G68" s="52">
        <f t="shared" si="8"/>
        <v>0</v>
      </c>
      <c r="H68" s="31">
        <f t="shared" si="9"/>
        <v>1</v>
      </c>
      <c r="I68" s="62">
        <f t="shared" si="4"/>
        <v>0.34909799143856807</v>
      </c>
      <c r="J68" s="74">
        <f t="shared" si="5"/>
        <v>0.60854679174227444</v>
      </c>
    </row>
    <row r="69" spans="1:13" ht="45.75" customHeight="1" x14ac:dyDescent="0.35">
      <c r="A69" s="28">
        <v>41040000</v>
      </c>
      <c r="B69" s="37" t="s">
        <v>62</v>
      </c>
      <c r="C69" s="30">
        <v>4255074</v>
      </c>
      <c r="D69" s="76">
        <v>4796.1409999999996</v>
      </c>
      <c r="E69" s="76">
        <v>727.19600000000003</v>
      </c>
      <c r="F69" s="88">
        <v>727.19600000000003</v>
      </c>
      <c r="G69" s="52">
        <f t="shared" si="8"/>
        <v>0</v>
      </c>
      <c r="H69" s="31">
        <f t="shared" si="9"/>
        <v>1</v>
      </c>
      <c r="I69" s="62">
        <f t="shared" si="4"/>
        <v>3.7442318399752358E-2</v>
      </c>
      <c r="J69" s="74">
        <f t="shared" si="5"/>
        <v>6.526936074214465E-2</v>
      </c>
    </row>
    <row r="70" spans="1:13" ht="117.75" customHeight="1" x14ac:dyDescent="0.35">
      <c r="A70" s="28">
        <v>41040200</v>
      </c>
      <c r="B70" s="37" t="s">
        <v>63</v>
      </c>
      <c r="C70" s="30">
        <v>4255074</v>
      </c>
      <c r="D70" s="76">
        <v>1988.8409999999999</v>
      </c>
      <c r="E70" s="76">
        <v>165.73599999999999</v>
      </c>
      <c r="F70" s="88">
        <v>165.73599999999999</v>
      </c>
      <c r="G70" s="52">
        <f t="shared" si="8"/>
        <v>0</v>
      </c>
      <c r="H70" s="31">
        <f t="shared" si="9"/>
        <v>1</v>
      </c>
      <c r="I70" s="62">
        <f t="shared" si="4"/>
        <v>8.5335178993027408E-3</v>
      </c>
      <c r="J70" s="74">
        <f t="shared" si="5"/>
        <v>1.4875608188108963E-2</v>
      </c>
    </row>
    <row r="71" spans="1:13" ht="185.25" customHeight="1" x14ac:dyDescent="0.35">
      <c r="A71" s="28">
        <v>41040500</v>
      </c>
      <c r="B71" s="37" t="s">
        <v>79</v>
      </c>
      <c r="C71" s="30"/>
      <c r="D71" s="76">
        <v>2807.3</v>
      </c>
      <c r="E71" s="76">
        <v>561.46</v>
      </c>
      <c r="F71" s="88">
        <v>561.46</v>
      </c>
      <c r="G71" s="52">
        <f t="shared" ref="G71" si="10">F71-E71</f>
        <v>0</v>
      </c>
      <c r="H71" s="31">
        <f t="shared" ref="H71" si="11">F71/E71</f>
        <v>1</v>
      </c>
      <c r="I71" s="62">
        <f t="shared" si="4"/>
        <v>2.8908800500449614E-2</v>
      </c>
      <c r="J71" s="74">
        <f t="shared" si="5"/>
        <v>5.0393752554035692E-2</v>
      </c>
    </row>
    <row r="72" spans="1:13" ht="52.5" customHeight="1" x14ac:dyDescent="0.35">
      <c r="A72" s="28">
        <v>41050000</v>
      </c>
      <c r="B72" s="37" t="s">
        <v>64</v>
      </c>
      <c r="C72" s="30">
        <v>1981924</v>
      </c>
      <c r="D72" s="76">
        <v>1640.902</v>
      </c>
      <c r="E72" s="76">
        <v>113.911</v>
      </c>
      <c r="F72" s="88">
        <v>113.911</v>
      </c>
      <c r="G72" s="52">
        <f t="shared" si="8"/>
        <v>0</v>
      </c>
      <c r="H72" s="31">
        <f t="shared" si="9"/>
        <v>1</v>
      </c>
      <c r="I72" s="62">
        <f t="shared" si="4"/>
        <v>5.8651201756255407E-3</v>
      </c>
      <c r="J72" s="74">
        <f t="shared" si="5"/>
        <v>1.022406359701984E-2</v>
      </c>
    </row>
    <row r="73" spans="1:13" ht="76.5" customHeight="1" x14ac:dyDescent="0.35">
      <c r="A73" s="28">
        <v>41051000</v>
      </c>
      <c r="B73" s="37" t="s">
        <v>65</v>
      </c>
      <c r="C73" s="30">
        <v>1188200</v>
      </c>
      <c r="D73" s="76">
        <v>1448.7</v>
      </c>
      <c r="E73" s="76">
        <v>109.68</v>
      </c>
      <c r="F73" s="88">
        <v>109.68</v>
      </c>
      <c r="G73" s="52">
        <f t="shared" si="8"/>
        <v>0</v>
      </c>
      <c r="H73" s="31">
        <f t="shared" si="9"/>
        <v>1</v>
      </c>
      <c r="I73" s="62">
        <f t="shared" si="4"/>
        <v>5.647271825044195E-3</v>
      </c>
      <c r="J73" s="74">
        <f t="shared" si="5"/>
        <v>9.8443108683194426E-3</v>
      </c>
    </row>
    <row r="74" spans="1:13" ht="96.6" customHeight="1" thickBot="1" x14ac:dyDescent="0.4">
      <c r="A74" s="99">
        <v>41051200</v>
      </c>
      <c r="B74" s="100" t="s">
        <v>66</v>
      </c>
      <c r="C74" s="101">
        <v>137224</v>
      </c>
      <c r="D74" s="102">
        <v>192.202</v>
      </c>
      <c r="E74" s="102">
        <v>4.2309999999999999</v>
      </c>
      <c r="F74" s="103">
        <v>4.2309999999999999</v>
      </c>
      <c r="G74" s="104">
        <f t="shared" si="8"/>
        <v>0</v>
      </c>
      <c r="H74" s="105">
        <f t="shared" si="9"/>
        <v>1</v>
      </c>
      <c r="I74" s="106">
        <f t="shared" si="4"/>
        <v>2.1784835058134562E-4</v>
      </c>
      <c r="J74" s="107">
        <f t="shared" si="5"/>
        <v>3.7975272870039713E-4</v>
      </c>
      <c r="M74" s="41"/>
    </row>
    <row r="75" spans="1:13" s="93" customFormat="1" ht="31.15" customHeight="1" thickBot="1" x14ac:dyDescent="0.25">
      <c r="A75" s="119" t="s">
        <v>74</v>
      </c>
      <c r="B75" s="120"/>
      <c r="C75" s="108">
        <v>115735850</v>
      </c>
      <c r="D75" s="109">
        <v>137667.95000000001</v>
      </c>
      <c r="E75" s="109">
        <v>9094.2000000000007</v>
      </c>
      <c r="F75" s="109">
        <v>11141.460429999999</v>
      </c>
      <c r="G75" s="110">
        <f t="shared" si="8"/>
        <v>2047.2604299999985</v>
      </c>
      <c r="H75" s="111">
        <f t="shared" si="9"/>
        <v>1.2251171548899296</v>
      </c>
      <c r="I75" s="112">
        <f t="shared" si="4"/>
        <v>0.57365842064354278</v>
      </c>
      <c r="J75" s="113">
        <f>J7+J43</f>
        <v>1</v>
      </c>
    </row>
    <row r="76" spans="1:13" s="93" customFormat="1" ht="31.15" customHeight="1" thickBot="1" x14ac:dyDescent="0.25">
      <c r="A76" s="119" t="s">
        <v>75</v>
      </c>
      <c r="B76" s="120"/>
      <c r="C76" s="108">
        <v>213796748</v>
      </c>
      <c r="D76" s="109">
        <v>240068.29300000001</v>
      </c>
      <c r="E76" s="109">
        <v>17374.507000000001</v>
      </c>
      <c r="F76" s="109">
        <v>19421.76743</v>
      </c>
      <c r="G76" s="110">
        <f t="shared" si="8"/>
        <v>2047.2604299999985</v>
      </c>
      <c r="H76" s="111">
        <f t="shared" si="9"/>
        <v>1.1178312817739231</v>
      </c>
      <c r="I76" s="112">
        <f>I7+I43+I63</f>
        <v>1</v>
      </c>
      <c r="J76" s="113"/>
    </row>
    <row r="77" spans="1:13" ht="23.25" x14ac:dyDescent="0.35">
      <c r="B77" s="43"/>
      <c r="D77" s="42"/>
      <c r="E77" s="42"/>
      <c r="F77" s="91"/>
      <c r="G77" s="42"/>
      <c r="H77" s="3"/>
      <c r="I77" s="47"/>
      <c r="J77" s="75"/>
    </row>
    <row r="78" spans="1:13" x14ac:dyDescent="0.2">
      <c r="D78" s="58"/>
      <c r="E78" s="58"/>
      <c r="F78" s="92"/>
      <c r="G78" s="58"/>
      <c r="I78" s="47"/>
      <c r="J78" s="75"/>
    </row>
    <row r="85" spans="4:8" x14ac:dyDescent="0.2">
      <c r="H85" s="44"/>
    </row>
    <row r="88" spans="4:8" x14ac:dyDescent="0.2">
      <c r="D88" s="9"/>
    </row>
  </sheetData>
  <mergeCells count="3">
    <mergeCell ref="A75:B75"/>
    <mergeCell ref="A76:B76"/>
    <mergeCell ref="B2:J2"/>
  </mergeCells>
  <pageMargins left="0.59055118110236227" right="0.19685039370078741" top="0.39370078740157483" bottom="0.19685039370078741" header="0" footer="0"/>
  <pageSetup paperSize="9" scale="4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rfu2205</cp:lastModifiedBy>
  <cp:lastPrinted>2022-02-07T15:08:59Z</cp:lastPrinted>
  <dcterms:created xsi:type="dcterms:W3CDTF">2021-03-02T12:14:52Z</dcterms:created>
  <dcterms:modified xsi:type="dcterms:W3CDTF">2022-02-14T07:40:56Z</dcterms:modified>
</cp:coreProperties>
</file>