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2120" windowHeight="8700" activeTab="1"/>
  </bookViews>
  <sheets>
    <sheet name="ЗАГАЛЬНИЙ" sheetId="1" r:id="rId1"/>
    <sheet name="СПЕЦІАЛЬНИЙ" sheetId="2" r:id="rId2"/>
  </sheets>
  <definedNames/>
  <calcPr fullCalcOnLoad="1"/>
</workbook>
</file>

<file path=xl/sharedStrings.xml><?xml version="1.0" encoding="utf-8"?>
<sst xmlns="http://schemas.openxmlformats.org/spreadsheetml/2006/main" count="126" uniqueCount="75">
  <si>
    <t>ІІ. Видатки</t>
  </si>
  <si>
    <t>1. Загальний фонд</t>
  </si>
  <si>
    <t>Код</t>
  </si>
  <si>
    <t>Видатки бюджету за функціональною структурою</t>
  </si>
  <si>
    <t>Всього</t>
  </si>
  <si>
    <t>% виконання</t>
  </si>
  <si>
    <t>2. Спеціальний фонд</t>
  </si>
  <si>
    <t>Резервний фонд</t>
  </si>
  <si>
    <t>тис.грн.</t>
  </si>
  <si>
    <t>2000 (поточні видатки)</t>
  </si>
  <si>
    <t>2270 (енергоносії)</t>
  </si>
  <si>
    <t>9000 (нерозподілені видатки)</t>
  </si>
  <si>
    <t>з них 2110 (оплата праці)</t>
  </si>
  <si>
    <t>3000 (капітальні  видатки)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</si>
  <si>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</si>
  <si>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Дошкільна освіта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</si>
  <si>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</si>
  <si>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 xml:space="preserve"> </t>
  </si>
  <si>
    <t xml:space="preserve">Усього </t>
  </si>
  <si>
    <t>01</t>
  </si>
  <si>
    <t>Сільська рада</t>
  </si>
  <si>
    <t>0150</t>
  </si>
  <si>
    <t>Компенсаційні виплати за пільговий проїзд окремих категорій громадян на залізхничному транспорті</t>
  </si>
  <si>
    <t>Організація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</si>
  <si>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</si>
  <si>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</si>
  <si>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</si>
  <si>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</si>
  <si>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</si>
  <si>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Реалізація програм в галузі сільського господарства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</si>
  <si>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</si>
  <si>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місцевогор бюджету</t>
  </si>
  <si>
    <t>Членські внески до асоціацій органів місцевого самоврядування</t>
  </si>
  <si>
    <t>Інші заходи, пов"язані з економічною діяльністю</t>
  </si>
  <si>
    <t>Інші субвенції з місцевого бюджету</t>
  </si>
  <si>
    <t>ЦФГНМЗЗОК</t>
  </si>
  <si>
    <t>Надання дошкільної освіти</t>
  </si>
  <si>
    <t>Забезпечення діяльності інших закладів у сфері освіти</t>
  </si>
  <si>
    <t>Забезпечення діяльності бібліотек</t>
  </si>
  <si>
    <t>Забезпечення діяльності палаців і будинків культури, клубів, центрів дозвілля та ін. клубних закладів</t>
  </si>
  <si>
    <t>Природоохоронні заходи за рахунок цільових фондів</t>
  </si>
  <si>
    <t>Первинна медична допомога населенню, що надається населенню центрами ПМСД</t>
  </si>
  <si>
    <t>Інші програми та заходив у сфері освіти</t>
  </si>
  <si>
    <t>3210</t>
  </si>
  <si>
    <t>5042</t>
  </si>
  <si>
    <t>6013</t>
  </si>
  <si>
    <t>Фінансова підтримка спорт.споруд, які належать гром.організаціям</t>
  </si>
  <si>
    <t>Утримання та розвиток аитомобільних доріг</t>
  </si>
  <si>
    <t>6030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</si>
  <si>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</si>
  <si>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</si>
  <si>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06</t>
  </si>
  <si>
    <t>0160</t>
  </si>
  <si>
    <t>Фінансовий відділ</t>
  </si>
  <si>
    <t xml:space="preserve">Надання загальної середньої освіти загальноосвітніми навчальними закладами (освітня субвенція) </t>
  </si>
  <si>
    <t>Керівництво і управління у відповідній сфері у містах,  селищах, селах, тг</t>
  </si>
  <si>
    <t>3032</t>
  </si>
  <si>
    <t>Будівництво медичних установ та закладів</t>
  </si>
  <si>
    <t>Утрим.та навчально-тренувальна робота ком.ДЮСШ</t>
  </si>
  <si>
    <t>Надання пільг окремим категоріям громадян з оплати послуг зв"язку</t>
  </si>
  <si>
    <t>Надання соцгарантій фізосбам які надають соцпослуги гром.похилого віку, особам з інвал.хворим,що потребують сторон.допомоги</t>
  </si>
  <si>
    <t>Надання освіти за рах.суб-ції з ДБ МБ на надання підтримки особам з особл.освітніми потребами</t>
  </si>
  <si>
    <t>Заходи із запобігання та ліквідації надзвичайних ситуацій та наслідків стихійного лиха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</si>
  <si>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</si>
  <si>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Заходи з енергозбереженн</t>
  </si>
  <si>
    <t>Заходи з енергозбереження</t>
  </si>
  <si>
    <t>уточн. план на     2023р.</t>
  </si>
  <si>
    <t>7310</t>
  </si>
  <si>
    <t>Будівництво об"єктів житлово-комунального господарства</t>
  </si>
  <si>
    <t>Внески до статутного капіталу суб'єктів господарювання</t>
  </si>
  <si>
    <t>Будівництво споруд установ та закладів фізичної культури</t>
  </si>
  <si>
    <t>Будівництво освітніх установ та закладів</t>
  </si>
  <si>
    <t>Керівництво і управління у відповідній сфері у містах, селах, селищах, територіальних громадах</t>
  </si>
  <si>
    <t>виконано за  січень-червень   2023р.</t>
  </si>
  <si>
    <t>Реалізація програм і заходів в галузі зовнішньоекономічної діяльності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</si>
</sst>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#,##0.0\ &quot;₴&quot;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83" fontId="0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/>
    </xf>
    <xf numFmtId="183" fontId="6" fillId="0" borderId="10" xfId="0" applyNumberFormat="1" applyFont="1" applyBorder="1" applyAlignment="1">
      <alignment vertical="center"/>
    </xf>
    <xf numFmtId="183" fontId="6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183" fontId="3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6.875" style="0" customWidth="1"/>
    <col min="2" max="2" width="41.75390625" style="0" customWidth="1"/>
    <col min="3" max="3" width="10.125" style="0" customWidth="1"/>
    <col min="4" max="4" width="8.875" style="0" customWidth="1"/>
    <col min="5" max="5" width="7.875" style="0" customWidth="1"/>
    <col min="6" max="6" width="8.625" style="0" customWidth="1"/>
    <col min="7" max="7" width="8.75390625" style="0" customWidth="1"/>
    <col min="8" max="8" width="7.875" style="0" customWidth="1"/>
    <col min="9" max="10" width="7.75390625" style="0" customWidth="1"/>
    <col min="11" max="11" width="6.625" style="0" customWidth="1"/>
    <col min="12" max="12" width="6.25390625" style="0" customWidth="1"/>
    <col min="13" max="13" width="8.00390625" style="0" customWidth="1"/>
    <col min="14" max="14" width="6.625" style="0" customWidth="1"/>
    <col min="15" max="15" width="8.625" style="0" customWidth="1"/>
    <col min="16" max="16" width="8.125" style="0" customWidth="1"/>
    <col min="17" max="17" width="8.875" style="0" customWidth="1"/>
  </cols>
  <sheetData>
    <row r="1" spans="2:15" ht="15.75">
      <c r="B1" s="1" t="s">
        <v>0</v>
      </c>
      <c r="F1" s="1" t="s">
        <v>1</v>
      </c>
      <c r="O1" t="s">
        <v>8</v>
      </c>
    </row>
    <row r="2" spans="1:17" ht="12.75">
      <c r="A2" s="45" t="s">
        <v>2</v>
      </c>
      <c r="B2" s="44" t="s">
        <v>3</v>
      </c>
      <c r="C2" s="46" t="s">
        <v>4</v>
      </c>
      <c r="D2" s="46"/>
      <c r="E2" s="46"/>
      <c r="F2" s="46" t="s">
        <v>9</v>
      </c>
      <c r="G2" s="46"/>
      <c r="H2" s="46"/>
      <c r="I2" s="46" t="s">
        <v>12</v>
      </c>
      <c r="J2" s="46"/>
      <c r="K2" s="46"/>
      <c r="L2" s="46" t="s">
        <v>10</v>
      </c>
      <c r="M2" s="46"/>
      <c r="N2" s="46"/>
      <c r="O2" s="41" t="s">
        <v>11</v>
      </c>
      <c r="P2" s="42"/>
      <c r="Q2" s="43"/>
    </row>
    <row r="3" spans="1:17" ht="63.75">
      <c r="A3" s="45"/>
      <c r="B3" s="44"/>
      <c r="C3" s="7" t="s">
        <v>66</v>
      </c>
      <c r="D3" s="7" t="s">
        <v>73</v>
      </c>
      <c r="E3" s="7" t="s">
        <v>5</v>
      </c>
      <c r="F3" s="7" t="s">
        <v>66</v>
      </c>
      <c r="G3" s="7" t="s">
        <v>73</v>
      </c>
      <c r="H3" s="7" t="s">
        <v>5</v>
      </c>
      <c r="I3" s="7" t="s">
        <v>66</v>
      </c>
      <c r="J3" s="7" t="s">
        <v>73</v>
      </c>
      <c r="K3" s="7" t="s">
        <v>5</v>
      </c>
      <c r="L3" s="7" t="s">
        <v>66</v>
      </c>
      <c r="M3" s="7" t="s">
        <v>73</v>
      </c>
      <c r="N3" s="7" t="s">
        <v>5</v>
      </c>
      <c r="O3" s="7" t="s">
        <v>66</v>
      </c>
      <c r="P3" s="7" t="s">
        <v>73</v>
      </c>
      <c r="Q3" s="7" t="s">
        <v>5</v>
      </c>
    </row>
    <row r="4" spans="1:17" ht="12.75">
      <c r="A4" s="27" t="s">
        <v>19</v>
      </c>
      <c r="B4" s="9" t="s">
        <v>20</v>
      </c>
      <c r="C4" s="28">
        <f>C5+C6+C8+C10+C11+C12+C13+C14+C15+C17+C19+C20+C7+C9+C21+C18</f>
        <v>22878.147019999997</v>
      </c>
      <c r="D4" s="28">
        <f>D5+D6+D8+D10+D11+D12+D13+D14+D15+D17+D19+D20+D7+D9+D21+D18</f>
        <v>8235.198929999999</v>
      </c>
      <c r="E4" s="22">
        <f>D4/C4*100</f>
        <v>35.995917513777734</v>
      </c>
      <c r="F4" s="28">
        <f>F5+F6+F8+F10+F11+F12+F13+F14+F15+F17+F19+F20+F7+F9+F21+F18</f>
        <v>22878.147019999997</v>
      </c>
      <c r="G4" s="28">
        <f>G5+G6+G8+G10+G11+G12+G13+G14+G15+G17+G19+G20+G7+G9+G21+G18</f>
        <v>8235.198929999999</v>
      </c>
      <c r="H4" s="22">
        <f aca="true" t="shared" si="0" ref="H4:H9">G4/F4*100</f>
        <v>35.995917513777734</v>
      </c>
      <c r="I4" s="28">
        <f>I5+I6+I8+I10+I11+I12+I13+I14+I15+I17+I19+I20+I7+I9+I21+I18</f>
        <v>10880.67</v>
      </c>
      <c r="J4" s="28">
        <f>J5+J6+J8+J10+J11+J12+J13+J14+J15+J17+J19+J20+J7+J9+J21+J18</f>
        <v>4610.53478</v>
      </c>
      <c r="K4" s="22">
        <f>J4/I4*100</f>
        <v>42.37362938127891</v>
      </c>
      <c r="L4" s="28">
        <f>L5+L6+L8+L10+L11+L12+L13+L14+L15+L17+L19+L20+L7+L9+L21+L18</f>
        <v>1454.3899999999999</v>
      </c>
      <c r="M4" s="28">
        <f>M5+M6+M8+M10+M11+M12+M13+M14+M15+M17+M19+M20+M7+M9+M21+M18</f>
        <v>327.88493</v>
      </c>
      <c r="N4" s="22">
        <f>M4/L4*100</f>
        <v>22.54449838076445</v>
      </c>
      <c r="O4" s="28">
        <f>O5+O6+O8+O10+O11+O12+O13+O14+O15+O17+O19+O20+O7+O9+O21+O18</f>
        <v>0</v>
      </c>
      <c r="P4" s="28">
        <f>P5+P6+P8+P10+P11+P12+P13+P14+P15+P17+P19+P20+P7+P9+P21+P18</f>
        <v>0</v>
      </c>
      <c r="Q4" s="22" t="e">
        <f>P4/O4*100</f>
        <v>#DIV/0!</v>
      </c>
    </row>
    <row r="5" spans="1:17" ht="72.75" customHeight="1">
      <c r="A5" s="29" t="s">
        <v>21</v>
      </c>
      <c r="B5" s="11" t="s">
        <v>14</v>
      </c>
      <c r="C5" s="10">
        <v>14567.76776</v>
      </c>
      <c r="D5" s="32">
        <v>5899.92855</v>
      </c>
      <c r="E5" s="10">
        <f aca="true" t="shared" si="1" ref="E5:E18">D5/C5*100</f>
        <v>40.49988060765185</v>
      </c>
      <c r="F5" s="10">
        <v>14567.76776</v>
      </c>
      <c r="G5" s="32">
        <v>5899.92855</v>
      </c>
      <c r="H5" s="10">
        <f t="shared" si="0"/>
        <v>40.49988060765185</v>
      </c>
      <c r="I5" s="12">
        <v>10867.27</v>
      </c>
      <c r="J5" s="33">
        <v>4606.16521</v>
      </c>
      <c r="K5" s="10">
        <f>J5/I5*100</f>
        <v>42.38567009009622</v>
      </c>
      <c r="L5" s="12">
        <v>479.39</v>
      </c>
      <c r="M5" s="10">
        <v>106.62952</v>
      </c>
      <c r="N5" s="10">
        <f>M5/L5*100</f>
        <v>22.242750161663782</v>
      </c>
      <c r="O5" s="13"/>
      <c r="P5" s="13"/>
      <c r="Q5" s="14"/>
    </row>
    <row r="6" spans="1:17" ht="25.5">
      <c r="A6" s="29" t="s">
        <v>50</v>
      </c>
      <c r="B6" s="11" t="s">
        <v>41</v>
      </c>
      <c r="C6" s="10">
        <v>1438.2</v>
      </c>
      <c r="D6" s="32">
        <v>660.13919</v>
      </c>
      <c r="E6" s="10">
        <f t="shared" si="1"/>
        <v>45.900374774023085</v>
      </c>
      <c r="F6" s="10">
        <v>1438.2</v>
      </c>
      <c r="G6" s="32">
        <v>660.13919</v>
      </c>
      <c r="H6" s="10">
        <f t="shared" si="0"/>
        <v>45.900374774023085</v>
      </c>
      <c r="I6" s="10"/>
      <c r="J6" s="33"/>
      <c r="K6" s="10"/>
      <c r="L6" s="12"/>
      <c r="M6" s="10"/>
      <c r="N6" s="10"/>
      <c r="O6" s="13"/>
      <c r="P6" s="13"/>
      <c r="Q6" s="14"/>
    </row>
    <row r="7" spans="1:17" ht="25.5">
      <c r="A7" s="29" t="s">
        <v>56</v>
      </c>
      <c r="B7" s="11" t="s">
        <v>59</v>
      </c>
      <c r="C7" s="10">
        <v>11.5</v>
      </c>
      <c r="D7" s="32">
        <v>3.70548</v>
      </c>
      <c r="E7" s="10">
        <f t="shared" si="1"/>
        <v>32.22156521739131</v>
      </c>
      <c r="F7" s="10">
        <v>11.5</v>
      </c>
      <c r="G7" s="32">
        <v>3.70548</v>
      </c>
      <c r="H7" s="10">
        <f t="shared" si="0"/>
        <v>32.22156521739131</v>
      </c>
      <c r="I7" s="10"/>
      <c r="J7" s="33"/>
      <c r="K7" s="10"/>
      <c r="L7" s="12"/>
      <c r="M7" s="10"/>
      <c r="N7" s="10"/>
      <c r="O7" s="13"/>
      <c r="P7" s="13"/>
      <c r="Q7" s="14"/>
    </row>
    <row r="8" spans="1:17" ht="38.25">
      <c r="A8" s="15">
        <v>3035</v>
      </c>
      <c r="B8" s="11" t="s">
        <v>22</v>
      </c>
      <c r="C8" s="10">
        <v>51.3</v>
      </c>
      <c r="D8" s="10">
        <v>12.68123</v>
      </c>
      <c r="E8" s="10">
        <f t="shared" si="1"/>
        <v>24.71974658869396</v>
      </c>
      <c r="F8" s="10">
        <v>51.3</v>
      </c>
      <c r="G8" s="10">
        <v>12.68123</v>
      </c>
      <c r="H8" s="10">
        <f t="shared" si="0"/>
        <v>24.71974658869396</v>
      </c>
      <c r="I8" s="10"/>
      <c r="J8" s="13"/>
      <c r="K8" s="10"/>
      <c r="L8" s="12"/>
      <c r="M8" s="12"/>
      <c r="N8" s="10"/>
      <c r="O8" s="13"/>
      <c r="P8" s="13"/>
      <c r="Q8" s="14"/>
    </row>
    <row r="9" spans="1:17" ht="38.25">
      <c r="A9" s="15">
        <v>3160</v>
      </c>
      <c r="B9" s="11" t="s">
        <v>60</v>
      </c>
      <c r="C9" s="10">
        <v>321.13565</v>
      </c>
      <c r="D9" s="10">
        <v>101.11016</v>
      </c>
      <c r="E9" s="10">
        <f t="shared" si="1"/>
        <v>31.485187022991685</v>
      </c>
      <c r="F9" s="10">
        <v>321.13565</v>
      </c>
      <c r="G9" s="10">
        <v>101.11016</v>
      </c>
      <c r="H9" s="10">
        <f t="shared" si="0"/>
        <v>31.485187022991685</v>
      </c>
      <c r="I9" s="13"/>
      <c r="J9" s="13"/>
      <c r="K9" s="10"/>
      <c r="L9" s="12"/>
      <c r="M9" s="12"/>
      <c r="N9" s="10"/>
      <c r="O9" s="13"/>
      <c r="P9" s="13"/>
      <c r="Q9" s="14"/>
    </row>
    <row r="10" spans="1:17" ht="23.25" customHeight="1">
      <c r="A10" s="15">
        <v>3210</v>
      </c>
      <c r="B10" s="11" t="s">
        <v>23</v>
      </c>
      <c r="C10" s="10">
        <v>16.4</v>
      </c>
      <c r="D10" s="10">
        <v>5.33088</v>
      </c>
      <c r="E10" s="10">
        <f t="shared" si="1"/>
        <v>32.50536585365854</v>
      </c>
      <c r="F10" s="10">
        <v>16.4</v>
      </c>
      <c r="G10" s="10">
        <v>5.33088</v>
      </c>
      <c r="H10" s="10">
        <f aca="true" t="shared" si="2" ref="H10:H20">G10/F10*100</f>
        <v>32.50536585365854</v>
      </c>
      <c r="I10" s="14">
        <v>13.4</v>
      </c>
      <c r="J10" s="14">
        <v>4.36957</v>
      </c>
      <c r="K10" s="10">
        <f>J10/I10*100</f>
        <v>32.60873134328359</v>
      </c>
      <c r="L10" s="10"/>
      <c r="M10" s="10"/>
      <c r="N10" s="10"/>
      <c r="O10" s="13"/>
      <c r="P10" s="13"/>
      <c r="Q10" s="14"/>
    </row>
    <row r="11" spans="1:17" ht="33" customHeight="1">
      <c r="A11" s="15">
        <v>3242</v>
      </c>
      <c r="B11" s="11" t="s">
        <v>24</v>
      </c>
      <c r="C11" s="10">
        <v>733.945</v>
      </c>
      <c r="D11" s="10">
        <v>435.445</v>
      </c>
      <c r="E11" s="10">
        <f t="shared" si="1"/>
        <v>59.3293775419139</v>
      </c>
      <c r="F11" s="10">
        <v>733.945</v>
      </c>
      <c r="G11" s="10">
        <v>435.445</v>
      </c>
      <c r="H11" s="10">
        <f t="shared" si="2"/>
        <v>59.3293775419139</v>
      </c>
      <c r="I11" s="13"/>
      <c r="J11" s="13"/>
      <c r="K11" s="10"/>
      <c r="L11" s="12"/>
      <c r="M11" s="12"/>
      <c r="N11" s="10"/>
      <c r="O11" s="13"/>
      <c r="P11" s="13"/>
      <c r="Q11" s="14"/>
    </row>
    <row r="12" spans="1:17" ht="33" customHeight="1">
      <c r="A12" s="15">
        <v>5011</v>
      </c>
      <c r="B12" s="16" t="s">
        <v>26</v>
      </c>
      <c r="C12" s="10">
        <v>500</v>
      </c>
      <c r="D12" s="10">
        <v>104.61545</v>
      </c>
      <c r="E12" s="10">
        <f t="shared" si="1"/>
        <v>20.92309</v>
      </c>
      <c r="F12" s="10">
        <v>500</v>
      </c>
      <c r="G12" s="10">
        <v>104.61545</v>
      </c>
      <c r="H12" s="10">
        <f t="shared" si="2"/>
        <v>20.92309</v>
      </c>
      <c r="I12" s="13"/>
      <c r="J12" s="13"/>
      <c r="K12" s="10"/>
      <c r="L12" s="12"/>
      <c r="M12" s="12"/>
      <c r="N12" s="10"/>
      <c r="O12" s="17"/>
      <c r="P12" s="17"/>
      <c r="Q12" s="18"/>
    </row>
    <row r="13" spans="1:17" ht="23.25" customHeight="1">
      <c r="A13" s="15">
        <v>6030</v>
      </c>
      <c r="B13" s="11" t="s">
        <v>28</v>
      </c>
      <c r="C13" s="10">
        <v>2396.1</v>
      </c>
      <c r="D13" s="10">
        <v>790.10799</v>
      </c>
      <c r="E13" s="10">
        <f t="shared" si="1"/>
        <v>32.97475021910605</v>
      </c>
      <c r="F13" s="10">
        <v>2396.1</v>
      </c>
      <c r="G13" s="10">
        <v>790.10799</v>
      </c>
      <c r="H13" s="10">
        <f t="shared" si="2"/>
        <v>32.97475021910605</v>
      </c>
      <c r="I13" s="13"/>
      <c r="J13" s="13"/>
      <c r="K13" s="10"/>
      <c r="L13" s="10">
        <v>975</v>
      </c>
      <c r="M13" s="10">
        <v>221.25541</v>
      </c>
      <c r="N13" s="10">
        <f>M13/L13*100</f>
        <v>22.692862564102565</v>
      </c>
      <c r="O13" s="13"/>
      <c r="P13" s="13"/>
      <c r="Q13" s="14"/>
    </row>
    <row r="14" spans="1:17" ht="37.5" customHeight="1">
      <c r="A14" s="15">
        <v>7110</v>
      </c>
      <c r="B14" s="11" t="s">
        <v>29</v>
      </c>
      <c r="C14" s="10">
        <v>370</v>
      </c>
      <c r="D14" s="10"/>
      <c r="E14" s="10">
        <f t="shared" si="1"/>
        <v>0</v>
      </c>
      <c r="F14" s="10">
        <v>370</v>
      </c>
      <c r="G14" s="10"/>
      <c r="H14" s="10">
        <f t="shared" si="2"/>
        <v>0</v>
      </c>
      <c r="I14" s="13"/>
      <c r="J14" s="13"/>
      <c r="K14" s="10"/>
      <c r="L14" s="12"/>
      <c r="M14" s="12"/>
      <c r="N14" s="10"/>
      <c r="O14" s="13"/>
      <c r="P14" s="13"/>
      <c r="Q14" s="14"/>
    </row>
    <row r="15" spans="1:17" ht="24.75" customHeight="1">
      <c r="A15" s="15">
        <v>7130</v>
      </c>
      <c r="B15" s="11" t="s">
        <v>30</v>
      </c>
      <c r="C15" s="10">
        <v>579.25424</v>
      </c>
      <c r="D15" s="10">
        <v>84.4</v>
      </c>
      <c r="E15" s="10">
        <f t="shared" si="1"/>
        <v>14.570458733284369</v>
      </c>
      <c r="F15" s="10">
        <v>579.25424</v>
      </c>
      <c r="G15" s="10">
        <v>84.4</v>
      </c>
      <c r="H15" s="10">
        <f t="shared" si="2"/>
        <v>14.570458733284369</v>
      </c>
      <c r="I15" s="13"/>
      <c r="J15" s="13"/>
      <c r="K15" s="10"/>
      <c r="L15" s="12"/>
      <c r="M15" s="12"/>
      <c r="N15" s="10"/>
      <c r="O15" s="13"/>
      <c r="P15" s="13"/>
      <c r="Q15" s="14"/>
    </row>
    <row r="16" spans="1:17" ht="24.75" customHeight="1" hidden="1">
      <c r="A16" s="15">
        <v>7461</v>
      </c>
      <c r="B16" s="16" t="s">
        <v>31</v>
      </c>
      <c r="C16" s="14"/>
      <c r="D16" s="14"/>
      <c r="E16" s="10" t="e">
        <f t="shared" si="1"/>
        <v>#DIV/0!</v>
      </c>
      <c r="F16" s="14"/>
      <c r="G16" s="14"/>
      <c r="H16" s="10" t="e">
        <f t="shared" si="2"/>
        <v>#DIV/0!</v>
      </c>
      <c r="I16" s="13"/>
      <c r="J16" s="13"/>
      <c r="K16" s="18"/>
      <c r="L16" s="17"/>
      <c r="M16" s="17"/>
      <c r="N16" s="18"/>
      <c r="O16" s="17"/>
      <c r="P16" s="17"/>
      <c r="Q16" s="18"/>
    </row>
    <row r="17" spans="1:17" ht="23.25" customHeight="1">
      <c r="A17" s="15">
        <v>7461</v>
      </c>
      <c r="B17" s="16" t="s">
        <v>47</v>
      </c>
      <c r="C17" s="14">
        <v>1000</v>
      </c>
      <c r="D17" s="14">
        <v>49.737</v>
      </c>
      <c r="E17" s="10">
        <f t="shared" si="1"/>
        <v>4.9737</v>
      </c>
      <c r="F17" s="14">
        <v>1000</v>
      </c>
      <c r="G17" s="14">
        <v>49.737</v>
      </c>
      <c r="H17" s="10">
        <f t="shared" si="2"/>
        <v>4.9737</v>
      </c>
      <c r="I17" s="13"/>
      <c r="J17" s="13"/>
      <c r="K17" s="18"/>
      <c r="L17" s="17"/>
      <c r="M17" s="17"/>
      <c r="N17" s="18"/>
      <c r="O17" s="17"/>
      <c r="P17" s="17"/>
      <c r="Q17" s="18"/>
    </row>
    <row r="18" spans="1:17" ht="23.25" customHeight="1">
      <c r="A18" s="15">
        <v>7630</v>
      </c>
      <c r="B18" s="16" t="s">
        <v>74</v>
      </c>
      <c r="C18" s="14">
        <v>24.44437</v>
      </c>
      <c r="D18" s="14">
        <v>23.32</v>
      </c>
      <c r="E18" s="10">
        <f t="shared" si="1"/>
        <v>95.40029053724845</v>
      </c>
      <c r="F18" s="14">
        <v>24.44437</v>
      </c>
      <c r="G18" s="14">
        <v>23.32</v>
      </c>
      <c r="H18" s="10"/>
      <c r="I18" s="13"/>
      <c r="J18" s="13"/>
      <c r="K18" s="18"/>
      <c r="L18" s="17"/>
      <c r="M18" s="17"/>
      <c r="N18" s="18"/>
      <c r="O18" s="17"/>
      <c r="P18" s="17"/>
      <c r="Q18" s="18"/>
    </row>
    <row r="19" spans="1:17" ht="27.75" customHeight="1">
      <c r="A19" s="15">
        <v>7680</v>
      </c>
      <c r="B19" s="11" t="s">
        <v>32</v>
      </c>
      <c r="C19" s="10">
        <v>68.1</v>
      </c>
      <c r="D19" s="10">
        <v>24</v>
      </c>
      <c r="E19" s="10">
        <f>D19/C19*100</f>
        <v>35.24229074889868</v>
      </c>
      <c r="F19" s="10">
        <v>68.1</v>
      </c>
      <c r="G19" s="10">
        <v>24</v>
      </c>
      <c r="H19" s="10">
        <f t="shared" si="2"/>
        <v>35.24229074889868</v>
      </c>
      <c r="I19" s="13"/>
      <c r="J19" s="13"/>
      <c r="K19" s="10"/>
      <c r="L19" s="12"/>
      <c r="M19" s="12"/>
      <c r="N19" s="10"/>
      <c r="O19" s="13"/>
      <c r="P19" s="13"/>
      <c r="Q19" s="14"/>
    </row>
    <row r="20" spans="1:17" ht="23.25" customHeight="1">
      <c r="A20" s="15">
        <v>7693</v>
      </c>
      <c r="B20" s="11" t="s">
        <v>33</v>
      </c>
      <c r="C20" s="10">
        <v>100</v>
      </c>
      <c r="D20" s="10">
        <v>40.678</v>
      </c>
      <c r="E20" s="10">
        <f>D20/C20*100</f>
        <v>40.678</v>
      </c>
      <c r="F20" s="10">
        <v>100</v>
      </c>
      <c r="G20" s="10">
        <v>40.678</v>
      </c>
      <c r="H20" s="10">
        <f t="shared" si="2"/>
        <v>40.678</v>
      </c>
      <c r="I20" s="13"/>
      <c r="J20" s="13"/>
      <c r="K20" s="10"/>
      <c r="L20" s="12"/>
      <c r="M20" s="12"/>
      <c r="N20" s="10"/>
      <c r="O20" s="13"/>
      <c r="P20" s="13"/>
      <c r="Q20" s="14"/>
    </row>
    <row r="21" spans="1:17" ht="23.25" customHeight="1">
      <c r="A21" s="15">
        <v>8110</v>
      </c>
      <c r="B21" s="11" t="s">
        <v>62</v>
      </c>
      <c r="C21" s="10">
        <v>700</v>
      </c>
      <c r="D21" s="10"/>
      <c r="E21" s="10"/>
      <c r="F21" s="10">
        <v>700</v>
      </c>
      <c r="G21" s="10"/>
      <c r="H21" s="10"/>
      <c r="I21" s="13"/>
      <c r="J21" s="13"/>
      <c r="K21" s="10"/>
      <c r="L21" s="12"/>
      <c r="M21" s="12"/>
      <c r="N21" s="10"/>
      <c r="O21" s="13"/>
      <c r="P21" s="13"/>
      <c r="Q21" s="14"/>
    </row>
    <row r="22" spans="1:17" ht="17.25" customHeight="1">
      <c r="A22" s="27" t="s">
        <v>51</v>
      </c>
      <c r="B22" s="24" t="s">
        <v>35</v>
      </c>
      <c r="C22" s="28">
        <f>C23+C24+C25+C26+C27+C29+C30+C32+C31+C28+C33</f>
        <v>70985.74369000002</v>
      </c>
      <c r="D22" s="28">
        <f>D23+D24+D25+D26+D27+D29+D30+D32+D31+D28+D33</f>
        <v>38302.50511</v>
      </c>
      <c r="E22" s="22">
        <f aca="true" t="shared" si="3" ref="E22:E40">D22/C22*100</f>
        <v>53.95802469474697</v>
      </c>
      <c r="F22" s="28">
        <f>F23+F24+F25+F26+F27+F29+F30+F32+F31+F28+F33</f>
        <v>70985.74369000002</v>
      </c>
      <c r="G22" s="28">
        <f>G23+G24+G25+G26+G27+G29+G30+G32+G31+G28+G33</f>
        <v>38302.50511</v>
      </c>
      <c r="H22" s="22">
        <f>G22/F22*100</f>
        <v>53.95802469474697</v>
      </c>
      <c r="I22" s="28">
        <f>I23+I24+I25+I26+I27+I29+I30+I32+I31+I28+I33</f>
        <v>46677.2</v>
      </c>
      <c r="J22" s="28">
        <f>J23+J24+J25+J26+J27+J29+J30+J32+J31+J28+J33</f>
        <v>26588.50889</v>
      </c>
      <c r="K22" s="22">
        <f aca="true" t="shared" si="4" ref="K22:K30">J22/I22*100</f>
        <v>56.96251893858244</v>
      </c>
      <c r="L22" s="28">
        <f>L23+L24+L25+L26+L27+L29+L30+L32+L31+L28+L33</f>
        <v>5521.800000000001</v>
      </c>
      <c r="M22" s="28">
        <f>M23+M24+M25+M26+M27+M29+M30+M32+M31+M28+M33</f>
        <v>2006.52342</v>
      </c>
      <c r="N22" s="22">
        <f aca="true" t="shared" si="5" ref="N22:N32">M22/L22*100</f>
        <v>36.33821253938932</v>
      </c>
      <c r="O22" s="26"/>
      <c r="P22" s="26"/>
      <c r="Q22" s="23"/>
    </row>
    <row r="23" spans="1:17" ht="17.25" customHeight="1">
      <c r="A23" s="15">
        <v>1010</v>
      </c>
      <c r="B23" s="11" t="s">
        <v>36</v>
      </c>
      <c r="C23" s="10">
        <v>10414.66169</v>
      </c>
      <c r="D23" s="10">
        <v>4866.54296</v>
      </c>
      <c r="E23" s="10">
        <f t="shared" si="3"/>
        <v>46.727806479520886</v>
      </c>
      <c r="F23" s="10">
        <v>10414.66169</v>
      </c>
      <c r="G23" s="10">
        <v>4866.54296</v>
      </c>
      <c r="H23" s="10">
        <f>G23/F23*100</f>
        <v>46.727806479520886</v>
      </c>
      <c r="I23" s="14">
        <v>6145.1</v>
      </c>
      <c r="J23" s="14">
        <v>3159.6167</v>
      </c>
      <c r="K23" s="10">
        <f t="shared" si="4"/>
        <v>51.4168475696083</v>
      </c>
      <c r="L23" s="12">
        <v>1179.5</v>
      </c>
      <c r="M23" s="10">
        <v>472.08772</v>
      </c>
      <c r="N23" s="10">
        <f t="shared" si="5"/>
        <v>40.024393387028404</v>
      </c>
      <c r="O23" s="13"/>
      <c r="P23" s="13"/>
      <c r="Q23" s="14"/>
    </row>
    <row r="24" spans="1:17" ht="65.25" customHeight="1">
      <c r="A24" s="19">
        <v>1021</v>
      </c>
      <c r="B24" s="11" t="s">
        <v>16</v>
      </c>
      <c r="C24" s="10">
        <v>18580.542</v>
      </c>
      <c r="D24" s="10">
        <v>9127.60038</v>
      </c>
      <c r="E24" s="10">
        <f>D24/C24*100</f>
        <v>49.12451089962822</v>
      </c>
      <c r="F24" s="10">
        <v>18580.542</v>
      </c>
      <c r="G24" s="10">
        <v>9127.60038</v>
      </c>
      <c r="H24" s="10">
        <f aca="true" t="shared" si="6" ref="H24:H33">G24/F24*100</f>
        <v>49.12451089962822</v>
      </c>
      <c r="I24" s="14">
        <v>8309.6</v>
      </c>
      <c r="J24" s="14">
        <v>4507.61193</v>
      </c>
      <c r="K24" s="10">
        <f t="shared" si="4"/>
        <v>54.245835298931354</v>
      </c>
      <c r="L24" s="10">
        <v>3703.1</v>
      </c>
      <c r="M24" s="10">
        <v>1301.87955</v>
      </c>
      <c r="N24" s="10">
        <f t="shared" si="5"/>
        <v>35.15647835597203</v>
      </c>
      <c r="O24" s="13"/>
      <c r="P24" s="13"/>
      <c r="Q24" s="14"/>
    </row>
    <row r="25" spans="1:17" ht="38.25" customHeight="1">
      <c r="A25" s="19">
        <v>1031</v>
      </c>
      <c r="B25" s="11" t="s">
        <v>54</v>
      </c>
      <c r="C25" s="10">
        <v>32449.7</v>
      </c>
      <c r="D25" s="10">
        <v>19899.40534</v>
      </c>
      <c r="E25" s="10">
        <f t="shared" si="3"/>
        <v>61.323849958551236</v>
      </c>
      <c r="F25" s="10">
        <v>32449.7</v>
      </c>
      <c r="G25" s="10">
        <v>19899.40534</v>
      </c>
      <c r="H25" s="10">
        <f t="shared" si="6"/>
        <v>61.323849958551236</v>
      </c>
      <c r="I25" s="10">
        <v>26599.2</v>
      </c>
      <c r="J25" s="10">
        <v>16305.00534</v>
      </c>
      <c r="K25" s="10">
        <f t="shared" si="4"/>
        <v>61.29885613101146</v>
      </c>
      <c r="L25" s="10"/>
      <c r="M25" s="10"/>
      <c r="N25" s="10"/>
      <c r="O25" s="13"/>
      <c r="P25" s="13"/>
      <c r="Q25" s="14"/>
    </row>
    <row r="26" spans="1:17" ht="27" customHeight="1">
      <c r="A26" s="15">
        <v>1141</v>
      </c>
      <c r="B26" s="11" t="s">
        <v>37</v>
      </c>
      <c r="C26" s="10">
        <v>4545.035</v>
      </c>
      <c r="D26" s="10">
        <v>2347.27488</v>
      </c>
      <c r="E26" s="10">
        <f t="shared" si="3"/>
        <v>51.644814176348476</v>
      </c>
      <c r="F26" s="10">
        <v>4545.035</v>
      </c>
      <c r="G26" s="10">
        <v>2347.27488</v>
      </c>
      <c r="H26" s="10">
        <f t="shared" si="6"/>
        <v>51.644814176348476</v>
      </c>
      <c r="I26" s="13">
        <v>2848.5</v>
      </c>
      <c r="J26" s="14">
        <v>1425.16578</v>
      </c>
      <c r="K26" s="10">
        <f t="shared" si="4"/>
        <v>50.032149552396</v>
      </c>
      <c r="L26" s="12">
        <v>58.5</v>
      </c>
      <c r="M26" s="10">
        <v>21.59582</v>
      </c>
      <c r="N26" s="10">
        <f t="shared" si="5"/>
        <v>36.91593162393163</v>
      </c>
      <c r="O26" s="13"/>
      <c r="P26" s="13"/>
      <c r="Q26" s="14"/>
    </row>
    <row r="27" spans="1:17" ht="16.5" customHeight="1">
      <c r="A27" s="15">
        <v>1142</v>
      </c>
      <c r="B27" s="11" t="s">
        <v>42</v>
      </c>
      <c r="C27" s="10">
        <v>53.405</v>
      </c>
      <c r="D27" s="10">
        <v>24.945</v>
      </c>
      <c r="E27" s="10">
        <f t="shared" si="3"/>
        <v>46.70910963392941</v>
      </c>
      <c r="F27" s="10">
        <v>53.405</v>
      </c>
      <c r="G27" s="10">
        <v>24.945</v>
      </c>
      <c r="H27" s="10">
        <f t="shared" si="6"/>
        <v>46.70910963392941</v>
      </c>
      <c r="I27" s="13"/>
      <c r="J27" s="14"/>
      <c r="K27" s="10"/>
      <c r="L27" s="12"/>
      <c r="M27" s="10"/>
      <c r="N27" s="10"/>
      <c r="O27" s="13"/>
      <c r="P27" s="13"/>
      <c r="Q27" s="14"/>
    </row>
    <row r="28" spans="1:17" ht="30" customHeight="1">
      <c r="A28" s="15">
        <v>1200</v>
      </c>
      <c r="B28" s="11" t="s">
        <v>61</v>
      </c>
      <c r="C28" s="10">
        <v>60</v>
      </c>
      <c r="D28" s="10">
        <v>22.75148</v>
      </c>
      <c r="E28" s="10">
        <f t="shared" si="3"/>
        <v>37.919133333333335</v>
      </c>
      <c r="F28" s="10">
        <v>60</v>
      </c>
      <c r="G28" s="10">
        <v>22.75148</v>
      </c>
      <c r="H28" s="10">
        <f t="shared" si="6"/>
        <v>37.919133333333335</v>
      </c>
      <c r="I28" s="13">
        <v>49.1</v>
      </c>
      <c r="J28" s="14">
        <v>18.64874</v>
      </c>
      <c r="K28" s="10">
        <f t="shared" si="4"/>
        <v>37.981140529531565</v>
      </c>
      <c r="L28" s="12"/>
      <c r="M28" s="10"/>
      <c r="N28" s="10"/>
      <c r="O28" s="13"/>
      <c r="P28" s="13"/>
      <c r="Q28" s="14"/>
    </row>
    <row r="29" spans="1:17" ht="22.5" customHeight="1">
      <c r="A29" s="15">
        <v>4030</v>
      </c>
      <c r="B29" s="11" t="s">
        <v>38</v>
      </c>
      <c r="C29" s="10">
        <v>792.1</v>
      </c>
      <c r="D29" s="10">
        <v>353.67225</v>
      </c>
      <c r="E29" s="10">
        <f t="shared" si="3"/>
        <v>44.649949501325594</v>
      </c>
      <c r="F29" s="10">
        <v>792.1</v>
      </c>
      <c r="G29" s="10">
        <v>353.67225</v>
      </c>
      <c r="H29" s="10">
        <f t="shared" si="6"/>
        <v>44.649949501325594</v>
      </c>
      <c r="I29" s="13">
        <v>579.6</v>
      </c>
      <c r="J29" s="14">
        <v>274.94999</v>
      </c>
      <c r="K29" s="10">
        <f>J29/I29*100</f>
        <v>47.437886473429955</v>
      </c>
      <c r="L29" s="12">
        <v>32.1</v>
      </c>
      <c r="M29" s="10">
        <v>13.51957</v>
      </c>
      <c r="N29" s="10">
        <f t="shared" si="5"/>
        <v>42.117040498442364</v>
      </c>
      <c r="O29" s="13"/>
      <c r="P29" s="13"/>
      <c r="Q29" s="14"/>
    </row>
    <row r="30" spans="1:17" ht="44.25" customHeight="1">
      <c r="A30" s="15">
        <v>4060</v>
      </c>
      <c r="B30" s="11" t="s">
        <v>39</v>
      </c>
      <c r="C30" s="10">
        <v>2850.7</v>
      </c>
      <c r="D30" s="10">
        <v>1072.59334</v>
      </c>
      <c r="E30" s="10">
        <f t="shared" si="3"/>
        <v>37.6256126565405</v>
      </c>
      <c r="F30" s="10">
        <v>2850.7</v>
      </c>
      <c r="G30" s="10">
        <v>1072.59334</v>
      </c>
      <c r="H30" s="10">
        <f t="shared" si="6"/>
        <v>37.6256126565405</v>
      </c>
      <c r="I30" s="13">
        <v>1733.6</v>
      </c>
      <c r="J30" s="14">
        <v>680.19544</v>
      </c>
      <c r="K30" s="10">
        <f t="shared" si="4"/>
        <v>39.2360083064144</v>
      </c>
      <c r="L30" s="12">
        <v>542.6</v>
      </c>
      <c r="M30" s="10">
        <v>197.44076</v>
      </c>
      <c r="N30" s="10">
        <f t="shared" si="5"/>
        <v>36.38790269074825</v>
      </c>
      <c r="O30" s="13"/>
      <c r="P30" s="13"/>
      <c r="Q30" s="14"/>
    </row>
    <row r="31" spans="1:17" ht="12.75">
      <c r="A31" s="15">
        <v>4082</v>
      </c>
      <c r="B31" s="11" t="s">
        <v>25</v>
      </c>
      <c r="C31" s="10">
        <v>306</v>
      </c>
      <c r="D31" s="10">
        <v>11.0352</v>
      </c>
      <c r="E31" s="10">
        <f t="shared" si="3"/>
        <v>3.6062745098039217</v>
      </c>
      <c r="F31" s="10">
        <v>306</v>
      </c>
      <c r="G31" s="10">
        <v>11.0352</v>
      </c>
      <c r="H31" s="10">
        <f t="shared" si="6"/>
        <v>3.6062745098039217</v>
      </c>
      <c r="I31" s="13"/>
      <c r="J31" s="13"/>
      <c r="K31" s="10"/>
      <c r="L31" s="12"/>
      <c r="M31" s="12"/>
      <c r="N31" s="10"/>
      <c r="O31" s="13"/>
      <c r="P31" s="13"/>
      <c r="Q31" s="14"/>
    </row>
    <row r="32" spans="1:17" ht="25.5">
      <c r="A32" s="15">
        <v>5031</v>
      </c>
      <c r="B32" s="16" t="s">
        <v>58</v>
      </c>
      <c r="C32" s="10">
        <v>751</v>
      </c>
      <c r="D32" s="10">
        <v>394.08428</v>
      </c>
      <c r="E32" s="10">
        <f t="shared" si="3"/>
        <v>52.47460452729693</v>
      </c>
      <c r="F32" s="10">
        <v>751</v>
      </c>
      <c r="G32" s="10">
        <v>394.08428</v>
      </c>
      <c r="H32" s="10">
        <f t="shared" si="6"/>
        <v>52.47460452729693</v>
      </c>
      <c r="I32" s="13">
        <v>412.5</v>
      </c>
      <c r="J32" s="14">
        <v>217.31497</v>
      </c>
      <c r="K32" s="10">
        <f>J32/I32*100</f>
        <v>52.682416969696966</v>
      </c>
      <c r="L32" s="12">
        <v>6</v>
      </c>
      <c r="M32" s="12"/>
      <c r="N32" s="10">
        <f t="shared" si="5"/>
        <v>0</v>
      </c>
      <c r="O32" s="17"/>
      <c r="P32" s="17"/>
      <c r="Q32" s="18"/>
    </row>
    <row r="33" spans="1:17" ht="12.75">
      <c r="A33" s="15">
        <v>7640</v>
      </c>
      <c r="B33" s="16" t="s">
        <v>65</v>
      </c>
      <c r="C33" s="14">
        <v>182.6</v>
      </c>
      <c r="D33" s="14">
        <v>182.6</v>
      </c>
      <c r="E33" s="10">
        <f t="shared" si="3"/>
        <v>100</v>
      </c>
      <c r="F33" s="14">
        <v>182.6</v>
      </c>
      <c r="G33" s="14">
        <v>182.6</v>
      </c>
      <c r="H33" s="10">
        <f t="shared" si="6"/>
        <v>100</v>
      </c>
      <c r="I33" s="13"/>
      <c r="J33" s="13"/>
      <c r="K33" s="18"/>
      <c r="L33" s="17"/>
      <c r="M33" s="17"/>
      <c r="N33" s="18"/>
      <c r="O33" s="17"/>
      <c r="P33" s="17"/>
      <c r="Q33" s="18"/>
    </row>
    <row r="34" spans="1:17" ht="20.25" customHeight="1">
      <c r="A34" s="15">
        <v>37</v>
      </c>
      <c r="B34" s="24" t="s">
        <v>53</v>
      </c>
      <c r="C34" s="23">
        <f>C35+C36+C38+C39+C37</f>
        <v>7187.5</v>
      </c>
      <c r="D34" s="23">
        <f>D35+D36+D38+D39+D37</f>
        <v>3026.5280000000002</v>
      </c>
      <c r="E34" s="22">
        <f t="shared" si="3"/>
        <v>42.10821565217391</v>
      </c>
      <c r="F34" s="23">
        <f>F35+F36+F38+F39+F37</f>
        <v>6437.5</v>
      </c>
      <c r="G34" s="23">
        <f>G35+G36+G38+G39+G37</f>
        <v>3026.5280000000002</v>
      </c>
      <c r="H34" s="22">
        <f aca="true" t="shared" si="7" ref="H34:H40">G34/F34*100</f>
        <v>47.01402718446602</v>
      </c>
      <c r="I34" s="23">
        <f>I35+I36+I38+I39+I37</f>
        <v>1530</v>
      </c>
      <c r="J34" s="23">
        <f>J35+J36+J38+J39+J37</f>
        <v>541.36702</v>
      </c>
      <c r="K34" s="22">
        <f>J34/I34*100</f>
        <v>35.38346535947712</v>
      </c>
      <c r="L34" s="23">
        <f>L35+L36+L38+L39+L37</f>
        <v>49.45</v>
      </c>
      <c r="M34" s="23">
        <f>M35+M36+M38+M39+M37</f>
        <v>10.00832</v>
      </c>
      <c r="N34" s="10">
        <f>M34/L34*100</f>
        <v>20.239271991911018</v>
      </c>
      <c r="O34" s="23">
        <f>O35+O36+O38+O39+O37</f>
        <v>750</v>
      </c>
      <c r="P34" s="23">
        <f>P35+P36+P38+P39+P37</f>
        <v>0</v>
      </c>
      <c r="Q34" s="10">
        <f>P34/O34*100</f>
        <v>0</v>
      </c>
    </row>
    <row r="35" spans="1:17" ht="31.5" customHeight="1">
      <c r="A35" s="29" t="s">
        <v>52</v>
      </c>
      <c r="B35" s="11" t="s">
        <v>55</v>
      </c>
      <c r="C35" s="14">
        <v>2100</v>
      </c>
      <c r="D35" s="14">
        <v>682.528</v>
      </c>
      <c r="E35" s="10">
        <f t="shared" si="3"/>
        <v>32.501333333333335</v>
      </c>
      <c r="F35" s="14">
        <v>2100</v>
      </c>
      <c r="G35" s="14">
        <v>682.528</v>
      </c>
      <c r="H35" s="10">
        <f t="shared" si="7"/>
        <v>32.501333333333335</v>
      </c>
      <c r="I35" s="13">
        <v>1530</v>
      </c>
      <c r="J35" s="35">
        <v>541.36702</v>
      </c>
      <c r="K35" s="10">
        <f>J35/I35*100</f>
        <v>35.38346535947712</v>
      </c>
      <c r="L35" s="13">
        <v>49.45</v>
      </c>
      <c r="M35" s="35">
        <v>10.00832</v>
      </c>
      <c r="N35" s="10">
        <f>M35/L35*100</f>
        <v>20.239271991911018</v>
      </c>
      <c r="O35" s="10"/>
      <c r="P35" s="25"/>
      <c r="Q35" s="23"/>
    </row>
    <row r="36" spans="1:17" ht="20.25" customHeight="1">
      <c r="A36" s="15">
        <v>8710</v>
      </c>
      <c r="B36" s="11" t="s">
        <v>7</v>
      </c>
      <c r="C36" s="10">
        <v>750</v>
      </c>
      <c r="D36" s="10"/>
      <c r="E36" s="10">
        <f>D36/C36*100</f>
        <v>0</v>
      </c>
      <c r="F36" s="10"/>
      <c r="G36" s="10"/>
      <c r="H36" s="10"/>
      <c r="I36" s="13"/>
      <c r="J36" s="13"/>
      <c r="K36" s="10"/>
      <c r="L36" s="12"/>
      <c r="M36" s="12"/>
      <c r="N36" s="10"/>
      <c r="O36" s="14">
        <v>750</v>
      </c>
      <c r="P36" s="13"/>
      <c r="Q36" s="10">
        <f>P36/O36*100</f>
        <v>0</v>
      </c>
    </row>
    <row r="37" spans="1:17" ht="24.75" customHeight="1">
      <c r="A37" s="15">
        <v>9730</v>
      </c>
      <c r="B37" s="11" t="s">
        <v>63</v>
      </c>
      <c r="C37" s="10">
        <v>500</v>
      </c>
      <c r="D37" s="10"/>
      <c r="E37" s="10">
        <f>D37/C37*100</f>
        <v>0</v>
      </c>
      <c r="F37" s="10">
        <v>500</v>
      </c>
      <c r="G37" s="10"/>
      <c r="H37" s="10">
        <f>G37/F37*100</f>
        <v>0</v>
      </c>
      <c r="I37" s="13"/>
      <c r="J37" s="13"/>
      <c r="K37" s="10"/>
      <c r="L37" s="12"/>
      <c r="M37" s="12"/>
      <c r="N37" s="10"/>
      <c r="O37" s="14"/>
      <c r="P37" s="13"/>
      <c r="Q37" s="10"/>
    </row>
    <row r="38" spans="1:17" ht="20.25" customHeight="1">
      <c r="A38" s="15">
        <v>9770</v>
      </c>
      <c r="B38" s="11" t="s">
        <v>34</v>
      </c>
      <c r="C38" s="10">
        <v>3487.5</v>
      </c>
      <c r="D38" s="10">
        <v>2144</v>
      </c>
      <c r="E38" s="10">
        <f>D38/C38*100</f>
        <v>61.47670250896058</v>
      </c>
      <c r="F38" s="10">
        <v>3487.5</v>
      </c>
      <c r="G38" s="10">
        <v>2144</v>
      </c>
      <c r="H38" s="10">
        <f t="shared" si="7"/>
        <v>61.47670250896058</v>
      </c>
      <c r="I38" s="13"/>
      <c r="J38" s="13"/>
      <c r="K38" s="10"/>
      <c r="L38" s="12"/>
      <c r="M38" s="12"/>
      <c r="N38" s="10"/>
      <c r="O38" s="13"/>
      <c r="P38" s="13"/>
      <c r="Q38" s="14"/>
    </row>
    <row r="39" spans="1:17" ht="41.25" customHeight="1">
      <c r="A39" s="15">
        <v>9800</v>
      </c>
      <c r="B39" s="11" t="s">
        <v>49</v>
      </c>
      <c r="C39" s="10">
        <v>350</v>
      </c>
      <c r="D39" s="10">
        <v>200</v>
      </c>
      <c r="E39" s="10">
        <f>D39/C39*100</f>
        <v>57.14285714285714</v>
      </c>
      <c r="F39" s="10">
        <v>350</v>
      </c>
      <c r="G39" s="10">
        <v>200</v>
      </c>
      <c r="H39" s="10">
        <f t="shared" si="7"/>
        <v>57.14285714285714</v>
      </c>
      <c r="I39" s="13"/>
      <c r="J39" s="13"/>
      <c r="K39" s="10"/>
      <c r="L39" s="12"/>
      <c r="M39" s="12"/>
      <c r="N39" s="10"/>
      <c r="O39" s="13"/>
      <c r="P39" s="13"/>
      <c r="Q39" s="14"/>
    </row>
    <row r="40" spans="1:17" ht="12.75">
      <c r="A40" s="20" t="s">
        <v>17</v>
      </c>
      <c r="B40" s="19" t="s">
        <v>18</v>
      </c>
      <c r="C40" s="21">
        <f>C4+C22+C34</f>
        <v>101051.39071</v>
      </c>
      <c r="D40" s="21">
        <f>D4+D22+D34</f>
        <v>49564.232039999995</v>
      </c>
      <c r="E40" s="22">
        <f t="shared" si="3"/>
        <v>49.04854024447893</v>
      </c>
      <c r="F40" s="21">
        <f>F4+F22+F34</f>
        <v>100301.39071</v>
      </c>
      <c r="G40" s="21">
        <f>G4+G22+G34</f>
        <v>49564.232039999995</v>
      </c>
      <c r="H40" s="22">
        <f t="shared" si="7"/>
        <v>49.41529891973717</v>
      </c>
      <c r="I40" s="21">
        <f>I4+I22+I34</f>
        <v>59087.869999999995</v>
      </c>
      <c r="J40" s="21">
        <f>J4+J22+J34</f>
        <v>31740.41069</v>
      </c>
      <c r="K40" s="22">
        <f>J40/I40*100</f>
        <v>53.717303889952376</v>
      </c>
      <c r="L40" s="21">
        <f>L4+L22+L34</f>
        <v>7025.64</v>
      </c>
      <c r="M40" s="21">
        <f>M4+M22+M34</f>
        <v>2344.41667</v>
      </c>
      <c r="N40" s="22">
        <f>M40/L40*100</f>
        <v>33.369439225465584</v>
      </c>
      <c r="O40" s="21">
        <f>O4+O22+O34</f>
        <v>750</v>
      </c>
      <c r="P40" s="21">
        <f>P4+P22+P34</f>
        <v>0</v>
      </c>
      <c r="Q40" s="10">
        <f>P40/O40*100</f>
        <v>0</v>
      </c>
    </row>
    <row r="41" spans="1:5" ht="12.75">
      <c r="A41" s="6"/>
      <c r="B41" s="6"/>
      <c r="C41" s="6"/>
      <c r="D41" s="6"/>
      <c r="E41" s="6"/>
    </row>
    <row r="43" ht="12.75">
      <c r="R43" s="8"/>
    </row>
    <row r="47" ht="12.75">
      <c r="G47" t="s">
        <v>17</v>
      </c>
    </row>
  </sheetData>
  <sheetProtection/>
  <mergeCells count="7">
    <mergeCell ref="O2:Q2"/>
    <mergeCell ref="B2:B3"/>
    <mergeCell ref="A2:A3"/>
    <mergeCell ref="L2:N2"/>
    <mergeCell ref="I2:K2"/>
    <mergeCell ref="C2:E2"/>
    <mergeCell ref="F2:H2"/>
  </mergeCells>
  <printOptions/>
  <pageMargins left="0.7874015748031497" right="0.3937007874015748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L30" sqref="L30"/>
    </sheetView>
  </sheetViews>
  <sheetFormatPr defaultColWidth="9.00390625" defaultRowHeight="12.75"/>
  <cols>
    <col min="1" max="1" width="6.625" style="0" customWidth="1"/>
    <col min="2" max="2" width="30.00390625" style="0" customWidth="1"/>
    <col min="3" max="3" width="10.625" style="0" customWidth="1"/>
    <col min="4" max="4" width="10.375" style="0" customWidth="1"/>
    <col min="5" max="5" width="7.375" style="0" customWidth="1"/>
    <col min="6" max="6" width="9.875" style="0" customWidth="1"/>
    <col min="7" max="7" width="10.375" style="0" customWidth="1"/>
    <col min="8" max="8" width="7.625" style="0" customWidth="1"/>
    <col min="9" max="9" width="9.75390625" style="0" customWidth="1"/>
    <col min="10" max="10" width="8.00390625" style="0" customWidth="1"/>
    <col min="11" max="11" width="8.25390625" style="0" customWidth="1"/>
    <col min="12" max="12" width="7.00390625" style="0" customWidth="1"/>
    <col min="13" max="13" width="10.375" style="0" customWidth="1"/>
    <col min="14" max="14" width="8.25390625" style="0" customWidth="1"/>
    <col min="15" max="15" width="10.00390625" style="0" customWidth="1"/>
    <col min="16" max="16" width="10.75390625" style="0" customWidth="1"/>
    <col min="17" max="17" width="7.625" style="0" customWidth="1"/>
  </cols>
  <sheetData>
    <row r="1" spans="2:8" ht="15.75">
      <c r="B1" s="1" t="s">
        <v>0</v>
      </c>
      <c r="H1" s="2" t="s">
        <v>6</v>
      </c>
    </row>
    <row r="2" spans="1:17" ht="12.75">
      <c r="A2" s="44" t="s">
        <v>2</v>
      </c>
      <c r="B2" s="44" t="s">
        <v>3</v>
      </c>
      <c r="C2" s="46" t="s">
        <v>4</v>
      </c>
      <c r="D2" s="46"/>
      <c r="E2" s="46"/>
      <c r="F2" s="46" t="s">
        <v>9</v>
      </c>
      <c r="G2" s="46"/>
      <c r="H2" s="46"/>
      <c r="I2" s="46" t="s">
        <v>12</v>
      </c>
      <c r="J2" s="46"/>
      <c r="K2" s="46"/>
      <c r="L2" s="46" t="s">
        <v>10</v>
      </c>
      <c r="M2" s="46"/>
      <c r="N2" s="46"/>
      <c r="O2" s="46" t="s">
        <v>13</v>
      </c>
      <c r="P2" s="46"/>
      <c r="Q2" s="46"/>
    </row>
    <row r="3" spans="1:17" ht="63.75">
      <c r="A3" s="44"/>
      <c r="B3" s="44"/>
      <c r="C3" s="7" t="s">
        <v>66</v>
      </c>
      <c r="D3" s="7" t="s">
        <v>73</v>
      </c>
      <c r="E3" s="7" t="s">
        <v>5</v>
      </c>
      <c r="F3" s="7" t="s">
        <v>66</v>
      </c>
      <c r="G3" s="7" t="s">
        <v>73</v>
      </c>
      <c r="H3" s="7" t="s">
        <v>5</v>
      </c>
      <c r="I3" s="7" t="s">
        <v>66</v>
      </c>
      <c r="J3" s="7" t="s">
        <v>73</v>
      </c>
      <c r="K3" s="7" t="s">
        <v>5</v>
      </c>
      <c r="L3" s="7" t="s">
        <v>66</v>
      </c>
      <c r="M3" s="7" t="s">
        <v>73</v>
      </c>
      <c r="N3" s="7" t="s">
        <v>5</v>
      </c>
      <c r="O3" s="7" t="s">
        <v>66</v>
      </c>
      <c r="P3" s="7" t="s">
        <v>73</v>
      </c>
      <c r="Q3" s="7" t="s">
        <v>5</v>
      </c>
    </row>
    <row r="4" spans="1:18" ht="27.75" customHeight="1">
      <c r="A4" s="27" t="s">
        <v>19</v>
      </c>
      <c r="B4" s="9" t="s">
        <v>20</v>
      </c>
      <c r="C4" s="28">
        <f>SUM(C5:C15)</f>
        <v>19306.67409</v>
      </c>
      <c r="D4" s="28">
        <f>SUM(D5:D15)</f>
        <v>5339.84489</v>
      </c>
      <c r="E4" s="23">
        <f>D4/C4*100</f>
        <v>27.65802574336614</v>
      </c>
      <c r="F4" s="28">
        <f>SUM(F5:F15)</f>
        <v>178.5902</v>
      </c>
      <c r="G4" s="28">
        <f>SUM(G5:G15)</f>
        <v>128.5902</v>
      </c>
      <c r="H4" s="23">
        <f>G4/F4*100</f>
        <v>72.00294305062653</v>
      </c>
      <c r="I4" s="28">
        <f>SUM(I5:I15)</f>
        <v>0</v>
      </c>
      <c r="J4" s="28">
        <f>SUM(J5:J15)</f>
        <v>0</v>
      </c>
      <c r="K4" s="23"/>
      <c r="L4" s="28">
        <f>SUM(L5:L15)</f>
        <v>0</v>
      </c>
      <c r="M4" s="28">
        <f>SUM(M5:M15)</f>
        <v>0</v>
      </c>
      <c r="N4" s="23"/>
      <c r="O4" s="28">
        <f>SUM(O5:O15)</f>
        <v>19128.083889999998</v>
      </c>
      <c r="P4" s="28">
        <f>SUM(P5:P15)</f>
        <v>5211.25429</v>
      </c>
      <c r="Q4" s="23">
        <f>P4/O4*100</f>
        <v>27.243995373338986</v>
      </c>
      <c r="R4" s="31"/>
    </row>
    <row r="5" spans="1:17" ht="36" customHeight="1">
      <c r="A5" s="27" t="s">
        <v>21</v>
      </c>
      <c r="B5" s="11" t="s">
        <v>14</v>
      </c>
      <c r="C5" s="34">
        <v>504.8302</v>
      </c>
      <c r="D5" s="34">
        <v>165.18703</v>
      </c>
      <c r="E5" s="14">
        <f>D5/C5*100</f>
        <v>32.72130510417166</v>
      </c>
      <c r="F5" s="34">
        <v>128.5902</v>
      </c>
      <c r="G5" s="34">
        <v>128.5902</v>
      </c>
      <c r="H5" s="14"/>
      <c r="I5" s="30"/>
      <c r="J5" s="30"/>
      <c r="K5" s="30"/>
      <c r="L5" s="30"/>
      <c r="M5" s="30"/>
      <c r="N5" s="30"/>
      <c r="O5" s="34">
        <v>376.24</v>
      </c>
      <c r="P5" s="34">
        <v>36.59643</v>
      </c>
      <c r="Q5" s="14">
        <f>P5/O5*100</f>
        <v>9.726884435466722</v>
      </c>
    </row>
    <row r="6" spans="1:17" ht="36" customHeight="1" hidden="1">
      <c r="A6" s="27" t="s">
        <v>43</v>
      </c>
      <c r="B6" s="11" t="s">
        <v>23</v>
      </c>
      <c r="C6" s="34"/>
      <c r="D6" s="34"/>
      <c r="E6" s="14" t="e">
        <f aca="true" t="shared" si="0" ref="E6:E16">D6/C6*100</f>
        <v>#DIV/0!</v>
      </c>
      <c r="F6" s="30"/>
      <c r="G6" s="30"/>
      <c r="H6" s="14" t="e">
        <f>G6/F6*100</f>
        <v>#DIV/0!</v>
      </c>
      <c r="I6" s="30"/>
      <c r="J6" s="30"/>
      <c r="K6" s="14" t="e">
        <f>J6/I6*100</f>
        <v>#DIV/0!</v>
      </c>
      <c r="L6" s="30"/>
      <c r="M6" s="30"/>
      <c r="N6" s="30"/>
      <c r="O6" s="34"/>
      <c r="P6" s="34"/>
      <c r="Q6" s="14"/>
    </row>
    <row r="7" spans="1:17" ht="31.5" customHeight="1" hidden="1">
      <c r="A7" s="27" t="s">
        <v>44</v>
      </c>
      <c r="B7" s="11" t="s">
        <v>46</v>
      </c>
      <c r="C7" s="34"/>
      <c r="D7" s="34"/>
      <c r="E7" s="14" t="e">
        <f t="shared" si="0"/>
        <v>#DIV/0!</v>
      </c>
      <c r="F7" s="30"/>
      <c r="G7" s="30"/>
      <c r="H7" s="14"/>
      <c r="I7" s="30"/>
      <c r="J7" s="30"/>
      <c r="K7" s="14"/>
      <c r="L7" s="30"/>
      <c r="M7" s="30"/>
      <c r="N7" s="30"/>
      <c r="O7" s="34"/>
      <c r="P7" s="34"/>
      <c r="Q7" s="14" t="e">
        <f aca="true" t="shared" si="1" ref="Q7:Q14">P7/O7*100</f>
        <v>#DIV/0!</v>
      </c>
    </row>
    <row r="8" spans="1:17" ht="8.25" customHeight="1" hidden="1">
      <c r="A8" s="27" t="s">
        <v>45</v>
      </c>
      <c r="B8" s="11" t="s">
        <v>27</v>
      </c>
      <c r="C8" s="34"/>
      <c r="D8" s="34"/>
      <c r="E8" s="14" t="e">
        <f t="shared" si="0"/>
        <v>#DIV/0!</v>
      </c>
      <c r="F8" s="30"/>
      <c r="G8" s="30"/>
      <c r="H8" s="14"/>
      <c r="I8" s="30"/>
      <c r="J8" s="30"/>
      <c r="K8" s="14"/>
      <c r="L8" s="30"/>
      <c r="M8" s="30"/>
      <c r="N8" s="30"/>
      <c r="O8" s="34"/>
      <c r="P8" s="34"/>
      <c r="Q8" s="14" t="e">
        <f t="shared" si="1"/>
        <v>#DIV/0!</v>
      </c>
    </row>
    <row r="9" spans="1:17" ht="25.5" customHeight="1">
      <c r="A9" s="27" t="s">
        <v>48</v>
      </c>
      <c r="B9" s="11" t="s">
        <v>28</v>
      </c>
      <c r="C9" s="34">
        <v>1249.052</v>
      </c>
      <c r="D9" s="34">
        <v>1216.21143</v>
      </c>
      <c r="E9" s="14">
        <f>D9/C9*100</f>
        <v>97.37076038467575</v>
      </c>
      <c r="F9" s="30"/>
      <c r="G9" s="30"/>
      <c r="H9" s="14"/>
      <c r="I9" s="30"/>
      <c r="J9" s="30"/>
      <c r="K9" s="14"/>
      <c r="L9" s="30"/>
      <c r="M9" s="30"/>
      <c r="N9" s="30"/>
      <c r="O9" s="34">
        <v>1249.052</v>
      </c>
      <c r="P9" s="34">
        <v>1216.21143</v>
      </c>
      <c r="Q9" s="14">
        <f t="shared" si="1"/>
        <v>97.37076038467575</v>
      </c>
    </row>
    <row r="10" spans="1:17" ht="25.5" customHeight="1">
      <c r="A10" s="27" t="s">
        <v>67</v>
      </c>
      <c r="B10" s="11" t="s">
        <v>68</v>
      </c>
      <c r="C10" s="34">
        <v>3236.52178</v>
      </c>
      <c r="D10" s="34"/>
      <c r="E10" s="14"/>
      <c r="F10" s="30"/>
      <c r="G10" s="30"/>
      <c r="H10" s="14"/>
      <c r="I10" s="30"/>
      <c r="J10" s="30"/>
      <c r="K10" s="14"/>
      <c r="L10" s="30"/>
      <c r="M10" s="30"/>
      <c r="N10" s="30"/>
      <c r="O10" s="34">
        <v>3236.52178</v>
      </c>
      <c r="P10" s="34"/>
      <c r="Q10" s="14"/>
    </row>
    <row r="11" spans="1:17" ht="28.5" customHeight="1">
      <c r="A11" s="15">
        <v>7322</v>
      </c>
      <c r="B11" s="11" t="s">
        <v>57</v>
      </c>
      <c r="C11" s="14">
        <v>2500</v>
      </c>
      <c r="D11" s="14"/>
      <c r="E11" s="14">
        <f>D11/C11*100</f>
        <v>0</v>
      </c>
      <c r="F11" s="13"/>
      <c r="G11" s="13"/>
      <c r="H11" s="14"/>
      <c r="I11" s="13"/>
      <c r="J11" s="13"/>
      <c r="K11" s="14"/>
      <c r="L11" s="13"/>
      <c r="M11" s="13"/>
      <c r="N11" s="14"/>
      <c r="O11" s="14">
        <v>2500</v>
      </c>
      <c r="P11" s="14"/>
      <c r="Q11" s="14">
        <f t="shared" si="1"/>
        <v>0</v>
      </c>
    </row>
    <row r="12" spans="1:17" ht="36" customHeight="1">
      <c r="A12" s="15">
        <v>7461</v>
      </c>
      <c r="B12" s="16" t="s">
        <v>31</v>
      </c>
      <c r="C12" s="14">
        <v>11218.919</v>
      </c>
      <c r="D12" s="14">
        <v>3958.44643</v>
      </c>
      <c r="E12" s="14">
        <f t="shared" si="0"/>
        <v>35.28367064598648</v>
      </c>
      <c r="F12" s="13"/>
      <c r="G12" s="13"/>
      <c r="H12" s="14"/>
      <c r="I12" s="13"/>
      <c r="J12" s="13"/>
      <c r="K12" s="14"/>
      <c r="L12" s="13"/>
      <c r="M12" s="13"/>
      <c r="N12" s="14"/>
      <c r="O12" s="14">
        <v>11218.919</v>
      </c>
      <c r="P12" s="14">
        <v>3958.44643</v>
      </c>
      <c r="Q12" s="14">
        <f t="shared" si="1"/>
        <v>35.28367064598648</v>
      </c>
    </row>
    <row r="13" spans="1:17" ht="20.25" customHeight="1">
      <c r="A13" s="15">
        <v>7640</v>
      </c>
      <c r="B13" s="16" t="s">
        <v>64</v>
      </c>
      <c r="C13" s="14">
        <v>145.35111</v>
      </c>
      <c r="D13" s="14"/>
      <c r="E13" s="14">
        <f t="shared" si="0"/>
        <v>0</v>
      </c>
      <c r="F13" s="13"/>
      <c r="G13" s="13"/>
      <c r="H13" s="14"/>
      <c r="I13" s="13"/>
      <c r="J13" s="13"/>
      <c r="K13" s="14"/>
      <c r="L13" s="13"/>
      <c r="M13" s="13"/>
      <c r="N13" s="14"/>
      <c r="O13" s="14">
        <v>145.35111</v>
      </c>
      <c r="P13" s="14"/>
      <c r="Q13" s="14">
        <f t="shared" si="1"/>
        <v>0</v>
      </c>
    </row>
    <row r="14" spans="1:17" ht="27.75" customHeight="1">
      <c r="A14" s="15">
        <v>7670</v>
      </c>
      <c r="B14" s="11" t="s">
        <v>69</v>
      </c>
      <c r="C14" s="14">
        <v>402</v>
      </c>
      <c r="D14" s="14"/>
      <c r="E14" s="14">
        <f t="shared" si="0"/>
        <v>0</v>
      </c>
      <c r="F14" s="13"/>
      <c r="G14" s="13"/>
      <c r="H14" s="14"/>
      <c r="I14" s="13"/>
      <c r="J14" s="13"/>
      <c r="K14" s="14"/>
      <c r="L14" s="13"/>
      <c r="M14" s="13"/>
      <c r="N14" s="14"/>
      <c r="O14" s="14">
        <v>402</v>
      </c>
      <c r="P14" s="14"/>
      <c r="Q14" s="14">
        <f t="shared" si="1"/>
        <v>0</v>
      </c>
    </row>
    <row r="15" spans="1:17" ht="28.5" customHeight="1">
      <c r="A15" s="15">
        <v>8340</v>
      </c>
      <c r="B15" s="16" t="s">
        <v>40</v>
      </c>
      <c r="C15" s="14">
        <v>50</v>
      </c>
      <c r="D15" s="14"/>
      <c r="E15" s="14">
        <f t="shared" si="0"/>
        <v>0</v>
      </c>
      <c r="F15" s="14">
        <v>50</v>
      </c>
      <c r="G15" s="13"/>
      <c r="H15" s="14">
        <f>G15/F15*100</f>
        <v>0</v>
      </c>
      <c r="I15" s="13"/>
      <c r="J15" s="13"/>
      <c r="K15" s="14"/>
      <c r="L15" s="13"/>
      <c r="M15" s="13"/>
      <c r="N15" s="14"/>
      <c r="O15" s="14"/>
      <c r="P15" s="14"/>
      <c r="Q15" s="14"/>
    </row>
    <row r="16" spans="1:17" ht="17.25" customHeight="1">
      <c r="A16" s="27" t="s">
        <v>51</v>
      </c>
      <c r="B16" s="24" t="s">
        <v>35</v>
      </c>
      <c r="C16" s="23">
        <f>SUM(C17:C23)</f>
        <v>14179.55862</v>
      </c>
      <c r="D16" s="23">
        <f>SUM(D17:D23)</f>
        <v>2239.35415</v>
      </c>
      <c r="E16" s="23">
        <f t="shared" si="0"/>
        <v>15.792833966223979</v>
      </c>
      <c r="F16" s="23">
        <f>SUM(F17:F23)</f>
        <v>958.3000000000001</v>
      </c>
      <c r="G16" s="23">
        <f>SUM(G17:G23)</f>
        <v>182.48757</v>
      </c>
      <c r="H16" s="23">
        <f>G16/F16*100</f>
        <v>19.0428435771679</v>
      </c>
      <c r="I16" s="26"/>
      <c r="J16" s="26"/>
      <c r="K16" s="23"/>
      <c r="L16" s="26">
        <f>SUM(L17:L20)</f>
        <v>0</v>
      </c>
      <c r="M16" s="26">
        <f>SUM(M17:M20)</f>
        <v>0</v>
      </c>
      <c r="N16" s="23"/>
      <c r="O16" s="23">
        <f>SUM(O17:O23)</f>
        <v>13221.25862</v>
      </c>
      <c r="P16" s="23">
        <f>SUM(P17:P23)</f>
        <v>2056.8665800000003</v>
      </c>
      <c r="Q16" s="23">
        <f aca="true" t="shared" si="2" ref="Q16:Q26">P16/O16*100</f>
        <v>15.557267572760031</v>
      </c>
    </row>
    <row r="17" spans="1:17" ht="15.75" customHeight="1">
      <c r="A17" s="15">
        <v>1010</v>
      </c>
      <c r="B17" s="11" t="s">
        <v>15</v>
      </c>
      <c r="C17" s="14">
        <v>2908.7</v>
      </c>
      <c r="D17" s="14">
        <v>291.36557</v>
      </c>
      <c r="E17" s="18">
        <f aca="true" t="shared" si="3" ref="E17:E26">D17/C17*100</f>
        <v>10.01703750816516</v>
      </c>
      <c r="F17" s="14">
        <v>908.7</v>
      </c>
      <c r="G17" s="14">
        <v>182.48757</v>
      </c>
      <c r="H17" s="14">
        <f>G17/F17*100</f>
        <v>20.082268075272367</v>
      </c>
      <c r="I17" s="13"/>
      <c r="J17" s="13"/>
      <c r="K17" s="14"/>
      <c r="L17" s="13"/>
      <c r="M17" s="13"/>
      <c r="N17" s="14"/>
      <c r="O17" s="14">
        <v>2000</v>
      </c>
      <c r="P17" s="35">
        <v>108.878</v>
      </c>
      <c r="Q17" s="14">
        <f t="shared" si="2"/>
        <v>5.4439</v>
      </c>
    </row>
    <row r="18" spans="1:17" ht="76.5">
      <c r="A18" s="15">
        <v>1021</v>
      </c>
      <c r="B18" s="11" t="s">
        <v>16</v>
      </c>
      <c r="C18" s="14">
        <v>3609.59</v>
      </c>
      <c r="D18" s="14">
        <v>398.65943</v>
      </c>
      <c r="E18" s="18">
        <f t="shared" si="3"/>
        <v>11.044451862953963</v>
      </c>
      <c r="F18" s="14">
        <v>21.9</v>
      </c>
      <c r="G18" s="14"/>
      <c r="H18" s="18">
        <f>G18/F18*100</f>
        <v>0</v>
      </c>
      <c r="I18" s="13"/>
      <c r="J18" s="13"/>
      <c r="K18" s="14"/>
      <c r="L18" s="13"/>
      <c r="M18" s="13"/>
      <c r="N18" s="14"/>
      <c r="O18" s="18">
        <v>3587.69</v>
      </c>
      <c r="P18" s="18">
        <v>398.65943</v>
      </c>
      <c r="Q18" s="18">
        <f t="shared" si="2"/>
        <v>11.11186947590232</v>
      </c>
    </row>
    <row r="19" spans="1:17" ht="23.25" customHeight="1">
      <c r="A19" s="15">
        <v>4030</v>
      </c>
      <c r="B19" s="11" t="s">
        <v>38</v>
      </c>
      <c r="C19" s="18">
        <v>49</v>
      </c>
      <c r="D19" s="14">
        <v>2.235</v>
      </c>
      <c r="E19" s="18">
        <f t="shared" si="3"/>
        <v>4.561224489795919</v>
      </c>
      <c r="F19" s="13"/>
      <c r="G19" s="13"/>
      <c r="H19" s="18"/>
      <c r="I19" s="13"/>
      <c r="J19" s="13"/>
      <c r="K19" s="14"/>
      <c r="L19" s="13"/>
      <c r="M19" s="13"/>
      <c r="N19" s="14"/>
      <c r="O19" s="18">
        <v>49</v>
      </c>
      <c r="P19" s="14">
        <v>2.235</v>
      </c>
      <c r="Q19" s="14">
        <f t="shared" si="2"/>
        <v>4.561224489795919</v>
      </c>
    </row>
    <row r="20" spans="1:17" ht="47.25" customHeight="1">
      <c r="A20" s="15">
        <v>4060</v>
      </c>
      <c r="B20" s="11" t="s">
        <v>39</v>
      </c>
      <c r="C20" s="14">
        <v>27.7</v>
      </c>
      <c r="D20" s="14"/>
      <c r="E20" s="14">
        <f t="shared" si="3"/>
        <v>0</v>
      </c>
      <c r="F20" s="14">
        <v>27.7</v>
      </c>
      <c r="G20" s="14"/>
      <c r="H20" s="14">
        <f>G20/F20*100</f>
        <v>0</v>
      </c>
      <c r="I20" s="13"/>
      <c r="J20" s="13"/>
      <c r="K20" s="14"/>
      <c r="L20" s="13"/>
      <c r="M20" s="13"/>
      <c r="N20" s="14"/>
      <c r="O20" s="14"/>
      <c r="P20" s="14"/>
      <c r="Q20" s="14" t="e">
        <f t="shared" si="2"/>
        <v>#DIV/0!</v>
      </c>
    </row>
    <row r="21" spans="1:17" ht="47.25" customHeight="1">
      <c r="A21" s="15">
        <v>7321</v>
      </c>
      <c r="B21" s="11" t="s">
        <v>71</v>
      </c>
      <c r="C21" s="14">
        <v>189.195</v>
      </c>
      <c r="D21" s="14">
        <v>187.901</v>
      </c>
      <c r="E21" s="14">
        <f t="shared" si="3"/>
        <v>99.31604957847723</v>
      </c>
      <c r="F21" s="14"/>
      <c r="G21" s="14"/>
      <c r="H21" s="14"/>
      <c r="I21" s="13"/>
      <c r="J21" s="13"/>
      <c r="K21" s="14"/>
      <c r="L21" s="13"/>
      <c r="M21" s="13"/>
      <c r="N21" s="14"/>
      <c r="O21" s="14">
        <v>189.195</v>
      </c>
      <c r="P21" s="14">
        <v>187.901</v>
      </c>
      <c r="Q21" s="14"/>
    </row>
    <row r="22" spans="1:17" ht="47.25" customHeight="1">
      <c r="A22" s="15">
        <v>7325</v>
      </c>
      <c r="B22" s="11" t="s">
        <v>70</v>
      </c>
      <c r="C22" s="14">
        <v>688.96062</v>
      </c>
      <c r="D22" s="14">
        <v>578.40215</v>
      </c>
      <c r="E22" s="14"/>
      <c r="F22" s="14"/>
      <c r="G22" s="14"/>
      <c r="H22" s="14"/>
      <c r="I22" s="13"/>
      <c r="J22" s="13"/>
      <c r="K22" s="14"/>
      <c r="L22" s="13"/>
      <c r="M22" s="13"/>
      <c r="N22" s="14"/>
      <c r="O22" s="14">
        <v>688.96062</v>
      </c>
      <c r="P22" s="14">
        <v>578.40215</v>
      </c>
      <c r="Q22" s="14"/>
    </row>
    <row r="23" spans="1:17" ht="19.5" customHeight="1">
      <c r="A23" s="15">
        <v>7640</v>
      </c>
      <c r="B23" s="16" t="s">
        <v>64</v>
      </c>
      <c r="C23" s="14">
        <v>6706.413</v>
      </c>
      <c r="D23" s="14">
        <v>780.791</v>
      </c>
      <c r="E23" s="14">
        <f t="shared" si="3"/>
        <v>11.642453275692983</v>
      </c>
      <c r="F23" s="14"/>
      <c r="G23" s="14"/>
      <c r="H23" s="14"/>
      <c r="I23" s="13"/>
      <c r="J23" s="13"/>
      <c r="K23" s="14"/>
      <c r="L23" s="13"/>
      <c r="M23" s="13"/>
      <c r="N23" s="14"/>
      <c r="O23" s="14">
        <v>6706.413</v>
      </c>
      <c r="P23" s="14">
        <v>780.791</v>
      </c>
      <c r="Q23" s="14">
        <f t="shared" si="2"/>
        <v>11.642453275692983</v>
      </c>
    </row>
    <row r="24" spans="1:17" ht="25.5" customHeight="1">
      <c r="A24" s="15">
        <v>37</v>
      </c>
      <c r="B24" s="24" t="s">
        <v>53</v>
      </c>
      <c r="C24" s="23">
        <f>C25</f>
        <v>50</v>
      </c>
      <c r="D24" s="23">
        <f>D25</f>
        <v>0</v>
      </c>
      <c r="E24" s="22">
        <f t="shared" si="3"/>
        <v>0</v>
      </c>
      <c r="F24" s="23">
        <f>F25</f>
        <v>0</v>
      </c>
      <c r="G24" s="23">
        <f>G25</f>
        <v>0</v>
      </c>
      <c r="H24" s="22">
        <v>0</v>
      </c>
      <c r="I24" s="23">
        <f>I25</f>
        <v>0</v>
      </c>
      <c r="J24" s="23">
        <f>J25</f>
        <v>0</v>
      </c>
      <c r="K24" s="22">
        <v>0</v>
      </c>
      <c r="L24" s="23">
        <f>L25</f>
        <v>0</v>
      </c>
      <c r="M24" s="23">
        <f>M25</f>
        <v>0</v>
      </c>
      <c r="N24" s="10">
        <v>0</v>
      </c>
      <c r="O24" s="23">
        <f>O25</f>
        <v>50</v>
      </c>
      <c r="P24" s="23">
        <f>P25</f>
        <v>0</v>
      </c>
      <c r="Q24" s="10">
        <f t="shared" si="2"/>
        <v>0</v>
      </c>
    </row>
    <row r="25" spans="1:17" ht="23.25" customHeight="1">
      <c r="A25" s="15">
        <v>160</v>
      </c>
      <c r="B25" s="11" t="s">
        <v>72</v>
      </c>
      <c r="C25" s="14">
        <v>50</v>
      </c>
      <c r="D25" s="14"/>
      <c r="E25" s="22">
        <f t="shared" si="3"/>
        <v>0</v>
      </c>
      <c r="F25" s="14"/>
      <c r="G25" s="14"/>
      <c r="H25" s="14"/>
      <c r="I25" s="13"/>
      <c r="J25" s="13"/>
      <c r="K25" s="14"/>
      <c r="L25" s="13"/>
      <c r="M25" s="13"/>
      <c r="N25" s="14"/>
      <c r="O25" s="14">
        <v>50</v>
      </c>
      <c r="P25" s="14"/>
      <c r="Q25" s="22">
        <f t="shared" si="2"/>
        <v>0</v>
      </c>
    </row>
    <row r="26" spans="1:17" ht="14.25" customHeight="1">
      <c r="A26" s="15" t="s">
        <v>17</v>
      </c>
      <c r="B26" s="24" t="s">
        <v>18</v>
      </c>
      <c r="C26" s="21">
        <f>C4+C16+C24</f>
        <v>33536.23271</v>
      </c>
      <c r="D26" s="21">
        <f>D4+D16+D24</f>
        <v>7579.19904</v>
      </c>
      <c r="E26" s="23">
        <f t="shared" si="3"/>
        <v>22.600031152992322</v>
      </c>
      <c r="F26" s="21">
        <f>F4+F16+F24</f>
        <v>1136.8902</v>
      </c>
      <c r="G26" s="21">
        <f>G4+G16+G24</f>
        <v>311.07777</v>
      </c>
      <c r="H26" s="23">
        <f>G26/F26*100</f>
        <v>27.362164789528485</v>
      </c>
      <c r="I26" s="21">
        <f>I4+I16+I24</f>
        <v>0</v>
      </c>
      <c r="J26" s="21">
        <f>J4+J16+J24</f>
        <v>0</v>
      </c>
      <c r="K26" s="23">
        <v>0</v>
      </c>
      <c r="L26" s="21">
        <f>L4+L16+L24</f>
        <v>0</v>
      </c>
      <c r="M26" s="21">
        <f>M4+M16+M24</f>
        <v>0</v>
      </c>
      <c r="N26" s="23">
        <v>0</v>
      </c>
      <c r="O26" s="21">
        <f>O4+O16+O24</f>
        <v>32399.34251</v>
      </c>
      <c r="P26" s="21">
        <f>P4+P16+P24</f>
        <v>7268.120870000001</v>
      </c>
      <c r="Q26" s="23">
        <f t="shared" si="2"/>
        <v>22.43292705016069</v>
      </c>
    </row>
    <row r="27" spans="1:17" ht="15.75">
      <c r="A27" s="36"/>
      <c r="B27" s="38"/>
      <c r="C27" s="38"/>
      <c r="D27" s="38"/>
      <c r="E27" s="38"/>
      <c r="F27" s="38"/>
      <c r="G27" s="38"/>
      <c r="H27" s="38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8" customHeight="1">
      <c r="A28" s="37"/>
      <c r="B28" s="39"/>
      <c r="C28" s="39"/>
      <c r="D28" s="39"/>
      <c r="E28" s="39"/>
      <c r="F28" s="39"/>
      <c r="G28" s="40"/>
      <c r="H28" s="39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50.2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27.75" customHeight="1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3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3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36" customHeight="1">
      <c r="A33" s="3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57" customHeight="1">
      <c r="A34" s="3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24.75" customHeight="1">
      <c r="A35" s="3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4" customHeight="1">
      <c r="A36" s="3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23.25" customHeight="1">
      <c r="A37" s="3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23.25" customHeight="1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25.5" customHeight="1">
      <c r="A39" s="3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25.5" customHeight="1">
      <c r="A40" s="3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.75" customHeight="1">
      <c r="A41" s="3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3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3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3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3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3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3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3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3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ht="12.75">
      <c r="A57" s="4"/>
    </row>
  </sheetData>
  <sheetProtection/>
  <mergeCells count="7">
    <mergeCell ref="I2:K2"/>
    <mergeCell ref="L2:N2"/>
    <mergeCell ref="O2:Q2"/>
    <mergeCell ref="A2:A3"/>
    <mergeCell ref="B2:B3"/>
    <mergeCell ref="C2:E2"/>
    <mergeCell ref="F2:H2"/>
  </mergeCells>
  <printOptions/>
  <pageMargins left="0.7874015748031497" right="0.3937007874015748" top="0.3937007874015748" bottom="0.3937007874015748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Користувач Windows</cp:lastModifiedBy>
  <cp:lastPrinted>2023-08-21T12:10:11Z</cp:lastPrinted>
  <dcterms:created xsi:type="dcterms:W3CDTF">2004-11-02T07:19:53Z</dcterms:created>
  <dcterms:modified xsi:type="dcterms:W3CDTF">2023-08-21T12:10:15Z</dcterms:modified>
  <cp:category/>
  <cp:version/>
  <cp:contentType/>
  <cp:contentStatus/>
</cp:coreProperties>
</file>