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1" i="1" l="1"/>
  <c r="C22" i="1" l="1"/>
  <c r="C18" i="1"/>
  <c r="C16" i="1"/>
  <c r="C23" i="1"/>
  <c r="C20" i="1" l="1"/>
  <c r="C19" i="1"/>
  <c r="C17" i="1"/>
  <c r="C15" i="1"/>
  <c r="C14" i="1"/>
  <c r="C13" i="1"/>
  <c r="C24" i="1" l="1"/>
  <c r="D22" i="1" l="1"/>
  <c r="D23" i="1"/>
  <c r="D15" i="1"/>
  <c r="D13" i="1"/>
  <c r="D16" i="1"/>
  <c r="D17" i="1"/>
  <c r="D18" i="1"/>
  <c r="D19" i="1"/>
  <c r="D20" i="1"/>
  <c r="D21" i="1"/>
  <c r="D14" i="1"/>
  <c r="D24" i="1" l="1"/>
</calcChain>
</file>

<file path=xl/sharedStrings.xml><?xml version="1.0" encoding="utf-8"?>
<sst xmlns="http://schemas.openxmlformats.org/spreadsheetml/2006/main" count="15" uniqueCount="15">
  <si>
    <t>грн</t>
  </si>
  <si>
    <t>%</t>
  </si>
  <si>
    <t>Державне управління</t>
  </si>
  <si>
    <t xml:space="preserve">Освіта </t>
  </si>
  <si>
    <t>Охорона здоров'я</t>
  </si>
  <si>
    <t>Соціальний захист та соціальне забезпечення</t>
  </si>
  <si>
    <t>Культура і мистецтво</t>
  </si>
  <si>
    <t>Фізична  культура і спорт</t>
  </si>
  <si>
    <t>Житлово-комунальне господарство</t>
  </si>
  <si>
    <t>Економічна діяльність</t>
  </si>
  <si>
    <t>Інша діяльність</t>
  </si>
  <si>
    <t>Всього по бюджету</t>
  </si>
  <si>
    <t>Міжбюджетні трансферти</t>
  </si>
  <si>
    <t>Підтримка сил оборони, безпеки, правоохоронних органів</t>
  </si>
  <si>
    <t>Видатки бюджету за січень-травень 2026 року, в розрізі галузей економіки, тис.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</si>
</sst>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wrapText="1"/>
    </xf>
    <xf numFmtId="4" fontId="1" fillId="0" borderId="0" xfId="0" applyNumberFormat="1" applyFont="1"/>
    <xf numFmtId="164" fontId="1" fillId="2" borderId="0" xfId="0" applyNumberFormat="1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Видатки бюджету за січень-травень 2026 року, в розрізі галузей економіки, тис. грн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40"/>
      <c:rotY val="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521717600446069"/>
          <c:y val="0.20258394401166818"/>
          <c:w val="0.84862655642354823"/>
          <c:h val="0.79644353500692722"/>
        </c:manualLayout>
      </c:layout>
      <c:pie3DChart>
        <c:varyColors val="1"/>
        <c:ser>
          <c:idx val="0"/>
          <c:order val="0"/>
          <c:tx>
            <c:strRef>
              <c:f>Лист1!$B$12</c:f>
              <c:strCache>
                <c:ptCount val="1"/>
                <c:pt idx="0">
                  <c:v>Видатки бюджету за січень-травень 2026 року, в розрізі галузей економіки, тис. грн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11242232454297603"/>
                  <c:y val="-6.06275990272410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22977EA-1AD7-410E-A95E-055F965862A8}" type="CATEGORYNAM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                        </a:t>
                    </a:r>
                    <a:fld id="{4E738E6D-EE90-4415-9790-65F3EFBE2F42}" type="VALU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</a:t>
                    </a:r>
                    <a:fld id="{00785DBD-A8C7-4AD1-A169-628CCF90E00C}" type="PERCENTAG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sz="1200" baseline="0">
                      <a:solidFill>
                        <a:schemeClr val="accent4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2028025142318136E-3"/>
                  <c:y val="0.2019076642616325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BAB1596-EB36-49C1-B808-AE54CCD82452}" type="CATEGORYNAM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                   </a:t>
                    </a:r>
                    <a:fld id="{4B8BA09B-1AF1-47A1-9AC8-E0B9E277B77B}" type="VALU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</a:t>
                    </a:r>
                    <a:fld id="{685C3C8E-10E1-45AA-A973-1A7EDEA5BBA4}" type="PERCENTAG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sz="1200" baseline="0">
                      <a:solidFill>
                        <a:schemeClr val="accent4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702106728741449E-2"/>
                      <c:h val="9.9955881129067004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.20524495955617386"/>
                  <c:y val="2.49414669500164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713858919942744E-3"/>
                  <c:y val="3.81859165272733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9BFE8EC-FEA0-4AFD-BCA7-817155203919}" type="CATEGORYNAM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                     </a:t>
                    </a:r>
                    <a:fld id="{F408B010-663D-4998-AF7C-12BCC5EAE006}" type="VALU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</a:t>
                    </a:r>
                    <a:fld id="{7466D586-13C1-4A09-9A7E-695C216DE0AA}" type="PERCENTAG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sz="1200" baseline="0">
                      <a:solidFill>
                        <a:schemeClr val="accent4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9.2307671976725514E-2"/>
                  <c:y val="6.24497166317040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9F2E6FC-2F59-4EE5-B3C5-B58F9D1D15A1}" type="CATEGORYNAM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                          </a:t>
                    </a:r>
                    <a:fld id="{43BC6DC9-1CE7-4C87-ABF2-17CB4E26A938}" type="VALU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</a:t>
                    </a:r>
                    <a:fld id="{643A60AF-8D83-47E3-A90D-7EA57CE7CAE7}" type="PERCENTAG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sz="1200" baseline="0">
                      <a:solidFill>
                        <a:schemeClr val="accent4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6.5105274072795913E-2"/>
                  <c:y val="9.430162750802856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1F4591-E2DD-465E-B1B2-37DC18CFABF9}" type="CATEGORYNAME">
                      <a:rPr lang="ru-RU"/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baseline="0"/>
                      <a:t>; </a:t>
                    </a:r>
                  </a:p>
                  <a:p>
                    <a:pPr>
                      <a:defRPr sz="1200">
                        <a:solidFill>
                          <a:schemeClr val="accent4">
                            <a:lumMod val="75000"/>
                          </a:schemeClr>
                        </a:solidFill>
                      </a:defRPr>
                    </a:pPr>
                    <a:fld id="{5B073F3F-713C-49D8-9E8B-FC26C12D77FD}" type="VALUE">
                      <a:rPr lang="ru-RU" baseline="0"/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baseline="0"/>
                      <a:t>; </a:t>
                    </a:r>
                    <a:fld id="{C4B2E931-E17C-4257-8E94-942AAA56710E}" type="PERCENTAGE">
                      <a:rPr lang="ru-RU" baseline="0"/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6.1174400445492938E-2"/>
                  <c:y val="-8.27024094703032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6AE83A5-817C-4D76-B655-08B01A68A364}" type="CATEGORYNAM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                                </a:t>
                    </a:r>
                    <a:fld id="{32AE23C8-1D88-44D4-8663-831A299AED53}" type="VALU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</a:t>
                    </a:r>
                    <a:fld id="{8415E468-E067-40FF-A0FC-AD80552D4CE0}" type="PERCENTAG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sz="1200" baseline="0">
                      <a:solidFill>
                        <a:schemeClr val="accent4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-7.1400866855787755E-3"/>
                  <c:y val="-0.1170660006673153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DCB83C0-DE11-4B86-A950-39F1A55CBC30}" type="CATEGORYNAME">
                      <a:rPr lang="ru-RU" sz="1200" i="1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sz="1200" i="1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</a:t>
                    </a:r>
                  </a:p>
                  <a:p>
                    <a:pPr>
                      <a:defRPr sz="1200">
                        <a:solidFill>
                          <a:schemeClr val="accent4">
                            <a:lumMod val="75000"/>
                          </a:schemeClr>
                        </a:solidFill>
                      </a:defRPr>
                    </a:pPr>
                    <a:r>
                      <a:rPr lang="ru-RU" sz="1200" i="1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 </a:t>
                    </a:r>
                    <a:fld id="{A77C2855-76C1-40B3-B05B-E2D3DD6E7F4D}" type="VALUE">
                      <a:rPr lang="ru-RU" sz="1200" i="1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sz="1200" i="1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</a:t>
                    </a:r>
                    <a:fld id="{BB5C4E8C-9128-40AE-B0AB-3BF83547DC28}" type="PERCENTAGE">
                      <a:rPr lang="ru-RU" sz="1200" i="1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sz="1200" i="1" baseline="0">
                      <a:solidFill>
                        <a:schemeClr val="accent4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4113098986296"/>
                      <c:h val="8.668888047755631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-6.3099123185669057E-2"/>
                  <c:y val="-7.29280363450954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F360FF-24F7-4CC5-9F78-ABD8E260A57F}" type="CATEGORYNAM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 </a:t>
                    </a:r>
                  </a:p>
                  <a:p>
                    <a:pPr>
                      <a:defRPr sz="1200">
                        <a:solidFill>
                          <a:schemeClr val="accent4">
                            <a:lumMod val="75000"/>
                          </a:schemeClr>
                        </a:solidFill>
                      </a:defRPr>
                    </a:pPr>
                    <a:fld id="{15703AC3-A793-4B88-B30E-75442A8A0260}" type="VALU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</a:t>
                    </a:r>
                    <a:fld id="{DFA383EA-DBE4-45C1-B6B5-143CDCF17B65}" type="PERCENTAG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sz="1200" baseline="0">
                      <a:solidFill>
                        <a:schemeClr val="accent4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3.8767523142285682E-4"/>
                  <c:y val="-0.1185918345828243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D3A508-25AF-4E81-B119-B7556B03987A}" type="CATEGORYNAM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                                    </a:t>
                    </a:r>
                    <a:fld id="{D3C0DB52-4037-4DD1-BD80-BCCBCDCC0E82}" type="VALU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t>; </a:t>
                    </a:r>
                    <a:fld id="{6A73EC44-D7BA-4E3B-84CB-4A9AC396ABA1}" type="PERCENTAGE">
                      <a:rPr lang="ru-RU" sz="1200" baseline="0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sz="1200" baseline="0">
                      <a:solidFill>
                        <a:schemeClr val="accent4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0.14505491310628296"/>
                  <c:y val="-4.60375381744350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spc="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EBA5B1-7587-4ECE-A1C2-AC788C805580}" type="CATEGORYNAME">
                      <a:rPr lang="ru-RU"/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[ІМ’Я КАТЕГОРІЇ]</a:t>
                    </a:fld>
                    <a:r>
                      <a:rPr lang="ru-RU" baseline="0"/>
                      <a:t>;           </a:t>
                    </a:r>
                    <a:fld id="{1ECE948A-3CB7-41F6-BCFE-0841E4FE3565}" type="VALUE">
                      <a:rPr lang="ru-RU" baseline="0"/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[ЗНАЧЕННЯ]</a:t>
                    </a:fld>
                    <a:r>
                      <a:rPr lang="ru-RU" baseline="0"/>
                      <a:t>; </a:t>
                    </a:r>
                    <a:fld id="{6FEF19C8-2C6B-4A9B-A14B-30993473168E}" type="PERCENTAGE">
                      <a:rPr lang="ru-RU" baseline="0"/>
                      <a:pPr>
                        <a:defRPr sz="1200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t>[ВІДСОТОК]</a:t>
                    </a:fld>
                    <a:endParaRPr lang="ru-RU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4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Лист1!$B$13:$B$23</c:f>
              <c:strCache>
                <c:ptCount val="11"/>
                <c:pt idx="0">
                  <c:v>Державне управління</c:v>
                </c:pt>
                <c:pt idx="1">
                  <c:v>Освіта </c:v>
                </c:pt>
                <c:pt idx="2">
                  <c:v>Охорона здоров'я</c:v>
                </c:pt>
                <c:pt idx="3">
                  <c:v>Соціальний захист та соціальне забезпечення</c:v>
                </c:pt>
                <c:pt idx="4">
                  <c:v>Культура і мистецтво</c:v>
                </c:pt>
                <c:pt idx="5">
                  <c:v>Фізична  культура і спорт</c:v>
                </c:pt>
                <c:pt idx="6">
                  <c:v>Житлово-комунальне господарство</c:v>
                </c:pt>
                <c:pt idx="7">
                  <c:v>Економічна діяльність</c:v>
                </c:pt>
                <c:pt idx="8">
                  <c:v>Інша діяльність</c:v>
                </c:pt>
                <c:pt idx="9">
                  <c:v>Міжбюджетні трансферти</c:v>
                </c:pt>
                <c:pt idx="10">
                  <c:v>Підтримка сил оборони, безпеки, правоохоронних органів</c:v>
                </c:pt>
              </c:strCache>
            </c:strRef>
          </c:cat>
          <c:val>
            <c:numRef>
              <c:f>Лист1!$C$13:$C$23</c:f>
              <c:numCache>
                <c:formatCode>#\ ##0.0</c:formatCode>
                <c:ptCount val="11"/>
                <c:pt idx="0">
                  <c:v>71874.908370000005</c:v>
                </c:pt>
                <c:pt idx="1">
                  <c:v>268648.44348000002</c:v>
                </c:pt>
                <c:pt idx="2">
                  <c:v>22779.392</c:v>
                </c:pt>
                <c:pt idx="3">
                  <c:v>33843.206169999998</c:v>
                </c:pt>
                <c:pt idx="4">
                  <c:v>13170.17461</c:v>
                </c:pt>
                <c:pt idx="5">
                  <c:v>6767.9311299999999</c:v>
                </c:pt>
                <c:pt idx="6">
                  <c:v>52416.190119999999</c:v>
                </c:pt>
                <c:pt idx="7">
                  <c:v>100693.37331</c:v>
                </c:pt>
                <c:pt idx="8">
                  <c:v>16506.149680000002</c:v>
                </c:pt>
                <c:pt idx="9">
                  <c:v>38326.512000000002</c:v>
                </c:pt>
                <c:pt idx="10">
                  <c:v>27642.000489999999</c:v>
                </c:pt>
              </c:numCache>
            </c:numRef>
          </c:val>
        </c:ser>
        <c:ser>
          <c:idx val="1"/>
          <c:order val="1"/>
          <c:tx>
            <c:strRef>
              <c:f>Лист1!$D$12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Лист1!$B$13:$B$23</c:f>
              <c:strCache>
                <c:ptCount val="11"/>
                <c:pt idx="0">
                  <c:v>Державне управління</c:v>
                </c:pt>
                <c:pt idx="1">
                  <c:v>Освіта </c:v>
                </c:pt>
                <c:pt idx="2">
                  <c:v>Охорона здоров'я</c:v>
                </c:pt>
                <c:pt idx="3">
                  <c:v>Соціальний захист та соціальне забезпечення</c:v>
                </c:pt>
                <c:pt idx="4">
                  <c:v>Культура і мистецтво</c:v>
                </c:pt>
                <c:pt idx="5">
                  <c:v>Фізична  культура і спорт</c:v>
                </c:pt>
                <c:pt idx="6">
                  <c:v>Житлово-комунальне господарство</c:v>
                </c:pt>
                <c:pt idx="7">
                  <c:v>Економічна діяльність</c:v>
                </c:pt>
                <c:pt idx="8">
                  <c:v>Інша діяльність</c:v>
                </c:pt>
                <c:pt idx="9">
                  <c:v>Міжбюджетні трансферти</c:v>
                </c:pt>
                <c:pt idx="10">
                  <c:v>Підтримка сил оборони, безпеки, правоохоронних органів</c:v>
                </c:pt>
              </c:strCache>
            </c:strRef>
          </c:cat>
          <c:val>
            <c:numRef>
              <c:f>Лист1!$D$13:$D$24</c:f>
              <c:numCache>
                <c:formatCode>0</c:formatCode>
                <c:ptCount val="12"/>
                <c:pt idx="0">
                  <c:v>11.012471484017944</c:v>
                </c:pt>
                <c:pt idx="1">
                  <c:v>41.161559578198407</c:v>
                </c:pt>
                <c:pt idx="2">
                  <c:v>3.4901944296317504</c:v>
                </c:pt>
                <c:pt idx="3">
                  <c:v>5.1853609462189718</c:v>
                </c:pt>
                <c:pt idx="4">
                  <c:v>2.0178971440984692</c:v>
                </c:pt>
                <c:pt idx="5">
                  <c:v>1.036963389104385</c:v>
                </c:pt>
                <c:pt idx="6">
                  <c:v>8.0310613549010785</c:v>
                </c:pt>
                <c:pt idx="7">
                  <c:v>15.427955699054319</c:v>
                </c:pt>
                <c:pt idx="8">
                  <c:v>2.5290258698653547</c:v>
                </c:pt>
                <c:pt idx="9">
                  <c:v>5.8722804669068625</c:v>
                </c:pt>
                <c:pt idx="10">
                  <c:v>4.2352296380024583</c:v>
                </c:pt>
                <c:pt idx="11">
                  <c:v>100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119380</xdr:rowOff>
    </xdr:from>
    <xdr:to>
      <xdr:col>14</xdr:col>
      <xdr:colOff>48570</xdr:colOff>
      <xdr:row>37</xdr:row>
      <xdr:rowOff>144780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D35"/>
  <sheetViews>
    <sheetView tabSelected="1" zoomScale="75" zoomScaleNormal="75" workbookViewId="0">
      <selection activeCell="U9" sqref="U9"/>
    </sheetView>
  </sheetViews>
  <sheetFormatPr defaultColWidth="9.109375" defaultRowHeight="15.6" x14ac:dyDescent="0.3"/>
  <cols>
    <col min="1" max="1" width="9.109375" style="1" customWidth="1"/>
    <col min="2" max="2" width="28" style="2" customWidth="1"/>
    <col min="3" max="3" width="16.88671875" style="1" customWidth="1"/>
    <col min="4" max="4" width="13.109375" style="1" customWidth="1"/>
    <col min="5" max="16384" width="9.109375" style="1"/>
  </cols>
  <sheetData>
    <row r="12" spans="2:4" ht="46.8" x14ac:dyDescent="0.3">
      <c r="B12" s="2" t="s">
        <v>14</v>
      </c>
      <c r="C12" s="3" t="s">
        <v>0</v>
      </c>
      <c r="D12" s="3" t="s">
        <v>1</v>
      </c>
    </row>
    <row r="13" spans="2:4" x14ac:dyDescent="0.3">
      <c r="B13" s="7" t="s">
        <v>2</v>
      </c>
      <c r="C13" s="5">
        <f>(66223607.62+5651300.75)/1000</f>
        <v>71874.908370000005</v>
      </c>
      <c r="D13" s="4">
        <f>C13/C24*100</f>
        <v>11.012471484017944</v>
      </c>
    </row>
    <row r="14" spans="2:4" x14ac:dyDescent="0.3">
      <c r="B14" s="7" t="s">
        <v>3</v>
      </c>
      <c r="C14" s="5">
        <f>(14851731.19+253796712.29)/1000</f>
        <v>268648.44348000002</v>
      </c>
      <c r="D14" s="4">
        <f>C14/C24*100</f>
        <v>41.161559578198407</v>
      </c>
    </row>
    <row r="15" spans="2:4" x14ac:dyDescent="0.3">
      <c r="B15" s="7" t="s">
        <v>4</v>
      </c>
      <c r="C15" s="5">
        <f>22779392/1000</f>
        <v>22779.392</v>
      </c>
      <c r="D15" s="4">
        <f>C15/C24*100</f>
        <v>3.4901944296317504</v>
      </c>
    </row>
    <row r="16" spans="2:4" ht="31.2" x14ac:dyDescent="0.3">
      <c r="B16" s="7" t="s">
        <v>5</v>
      </c>
      <c r="C16" s="5">
        <f>(7786.8+36337383.37-2501964)/1000</f>
        <v>33843.206169999998</v>
      </c>
      <c r="D16" s="4">
        <f>C16/C24*100</f>
        <v>5.1853609462189718</v>
      </c>
    </row>
    <row r="17" spans="2:4" x14ac:dyDescent="0.3">
      <c r="B17" s="7" t="s">
        <v>6</v>
      </c>
      <c r="C17" s="5">
        <f>(643769.43+12526405.18)/1000</f>
        <v>13170.17461</v>
      </c>
      <c r="D17" s="4">
        <f>C17/C24*100</f>
        <v>2.0178971440984692</v>
      </c>
    </row>
    <row r="18" spans="2:4" x14ac:dyDescent="0.3">
      <c r="B18" s="7" t="s">
        <v>7</v>
      </c>
      <c r="C18" s="5">
        <f>(6833931.13-66000)/1000</f>
        <v>6767.9311299999999</v>
      </c>
      <c r="D18" s="4">
        <f>C18/C24*100</f>
        <v>1.036963389104385</v>
      </c>
    </row>
    <row r="19" spans="2:4" ht="31.2" x14ac:dyDescent="0.3">
      <c r="B19" s="7" t="s">
        <v>8</v>
      </c>
      <c r="C19" s="5">
        <f>(11910427.57+40505762.55)/1000</f>
        <v>52416.190119999999</v>
      </c>
      <c r="D19" s="4">
        <f>C19/C24*100</f>
        <v>8.0310613549010785</v>
      </c>
    </row>
    <row r="20" spans="2:4" x14ac:dyDescent="0.3">
      <c r="B20" s="7" t="s">
        <v>9</v>
      </c>
      <c r="C20" s="5">
        <f>(1640181.77+99053191.54)/1000</f>
        <v>100693.37331</v>
      </c>
      <c r="D20" s="4">
        <f>C20/C24*100</f>
        <v>15.427955699054319</v>
      </c>
    </row>
    <row r="21" spans="2:4" x14ac:dyDescent="0.3">
      <c r="B21" s="7" t="s">
        <v>10</v>
      </c>
      <c r="C21" s="5">
        <f>(16985186.17-135255-109781.49-234000)/1000</f>
        <v>16506.149680000002</v>
      </c>
      <c r="D21" s="4">
        <f>C21/C24*100</f>
        <v>2.5290258698653547</v>
      </c>
    </row>
    <row r="22" spans="2:4" x14ac:dyDescent="0.3">
      <c r="B22" s="7" t="s">
        <v>12</v>
      </c>
      <c r="C22" s="5">
        <f>(62921512-8000000-16595000)/1000</f>
        <v>38326.512000000002</v>
      </c>
      <c r="D22" s="4">
        <f>C22/C24*100</f>
        <v>5.8722804669068625</v>
      </c>
    </row>
    <row r="23" spans="2:4" ht="55.5" customHeight="1" x14ac:dyDescent="0.3">
      <c r="B23" s="7" t="s">
        <v>13</v>
      </c>
      <c r="C23" s="9">
        <f>(17765221.29-826439.8+10703219)/1000</f>
        <v>27642.000489999999</v>
      </c>
      <c r="D23" s="4">
        <f>C23/C24*100</f>
        <v>4.2352296380024583</v>
      </c>
    </row>
    <row r="24" spans="2:4" x14ac:dyDescent="0.3">
      <c r="B24" s="2" t="s">
        <v>11</v>
      </c>
      <c r="C24" s="6">
        <f>C13+C14+C15+C16+C17+C18+C19+C20+C21+C22+C23</f>
        <v>652668.28136000002</v>
      </c>
      <c r="D24" s="4">
        <f>D13+D14+D15+D16+D17+D18+D19+D20+D21+D22+D23</f>
        <v>100</v>
      </c>
    </row>
    <row r="35" spans="3:3" x14ac:dyDescent="0.3">
      <c r="C35" s="8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2026-06-12T07:52:33Z</dcterms:modified>
</cp:coreProperties>
</file>