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2" i="1" l="1"/>
  <c r="C21" i="1" l="1"/>
  <c r="C20" i="1" l="1"/>
  <c r="C19" i="1"/>
  <c r="C18" i="1"/>
  <c r="C17" i="1"/>
  <c r="C16" i="1"/>
  <c r="C15" i="1"/>
  <c r="C14" i="1"/>
  <c r="C13" i="1"/>
  <c r="C23" i="1" l="1"/>
  <c r="D15" i="1" s="1"/>
  <c r="D16" i="1" l="1"/>
  <c r="D17" i="1"/>
  <c r="D18" i="1"/>
  <c r="D19" i="1"/>
  <c r="D20" i="1"/>
  <c r="D21" i="1"/>
  <c r="D14" i="1"/>
  <c r="D22" i="1"/>
  <c r="D13" i="1"/>
  <c r="D23" i="1" l="1"/>
</calcChain>
</file>

<file path=xl/sharedStrings.xml><?xml version="1.0" encoding="utf-8"?>
<sst xmlns="http://schemas.openxmlformats.org/spreadsheetml/2006/main" count="14" uniqueCount="14">
  <si>
    <t>грн</t>
  </si>
  <si>
    <t>%</t>
  </si>
  <si>
    <t>Державне управління</t>
  </si>
  <si>
    <t xml:space="preserve">Освіта </t>
  </si>
  <si>
    <t>Охорона здоров'я</t>
  </si>
  <si>
    <t>Соціальний захист та соціальне забезпечення</t>
  </si>
  <si>
    <t>Культура і мистецтво</t>
  </si>
  <si>
    <t>Фізична  культура і спорт</t>
  </si>
  <si>
    <t>Житлово-комунальне господарство</t>
  </si>
  <si>
    <t>Економічна діяльність</t>
  </si>
  <si>
    <t>Інша діяльність</t>
  </si>
  <si>
    <t>Всього по бюджету</t>
  </si>
  <si>
    <t>Видатки бюджету за січень 2024 року, в розрізі галузей економіки, тис. грн</t>
  </si>
  <si>
    <t>Підтримка військових формувань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</si>
</sst>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40"/>
      <c:rotY val="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521717600446069"/>
          <c:y val="0.20258392412600723"/>
          <c:w val="0.84862655642354823"/>
          <c:h val="0.79644353500692722"/>
        </c:manualLayout>
      </c:layout>
      <c:pie3DChart>
        <c:varyColors val="1"/>
        <c:ser>
          <c:idx val="0"/>
          <c:order val="0"/>
          <c:tx>
            <c:strRef>
              <c:f>Лист1!$B$12</c:f>
              <c:strCache>
                <c:ptCount val="1"/>
                <c:pt idx="0">
                  <c:v>Видатки бюджету за січень 2024 року, в розрізі галузей економіки, тис. грн</c:v>
                </c:pt>
              </c:strCache>
            </c:strRef>
          </c:tx>
          <c:dPt>
            <c:idx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56-4A29-ABB7-CDEEAD337515}"/>
              </c:ext>
            </c:extLst>
          </c:dPt>
          <c:dPt>
            <c:idx val="1"/>
            <c:bubble3D val="0"/>
            <c:explosion val="4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56-4A29-ABB7-CDEEAD337515}"/>
              </c:ext>
            </c:extLst>
          </c:dPt>
          <c:dPt>
            <c:idx val="2"/>
            <c:bubble3D val="0"/>
            <c:explosion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156-4A29-ABB7-CDEEAD337515}"/>
              </c:ext>
            </c:extLst>
          </c:dPt>
          <c:dPt>
            <c:idx val="3"/>
            <c:bubble3D val="0"/>
            <c:explosion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156-4A29-ABB7-CDEEAD337515}"/>
              </c:ext>
            </c:extLst>
          </c:dPt>
          <c:dPt>
            <c:idx val="4"/>
            <c:bubble3D val="0"/>
            <c:explosion val="3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156-4A29-ABB7-CDEEAD337515}"/>
              </c:ext>
            </c:extLst>
          </c:dPt>
          <c:dPt>
            <c:idx val="5"/>
            <c:bubble3D val="0"/>
            <c:explosion val="2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156-4A29-ABB7-CDEEAD337515}"/>
              </c:ext>
            </c:extLst>
          </c:dPt>
          <c:dPt>
            <c:idx val="6"/>
            <c:bubble3D val="0"/>
            <c:explosion val="1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156-4A29-ABB7-CDEEAD337515}"/>
              </c:ext>
            </c:extLst>
          </c:dPt>
          <c:dPt>
            <c:idx val="7"/>
            <c:bubble3D val="0"/>
            <c:explosion val="2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5156-4A29-ABB7-CDEEAD337515}"/>
              </c:ext>
            </c:extLst>
          </c:dPt>
          <c:dPt>
            <c:idx val="8"/>
            <c:bubble3D val="0"/>
            <c:explosion val="2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5156-4A29-ABB7-CDEEAD337515}"/>
              </c:ext>
            </c:extLst>
          </c:dPt>
          <c:dPt>
            <c:idx val="9"/>
            <c:bubble3D val="0"/>
            <c:explosion val="2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5156-4A29-ABB7-CDEEAD337515}"/>
              </c:ext>
            </c:extLst>
          </c:dPt>
          <c:dLbls>
            <c:dLbl>
              <c:idx val="0"/>
              <c:layout>
                <c:manualLayout>
                  <c:x val="5.2482257780251791E-2"/>
                  <c:y val="6.633500325755346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spc="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2977EA-1AD7-410E-A95E-055F965862A8}" type="CATEGORYNAM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                        </a:t>
                    </a:r>
                    <a:fld id="{4E738E6D-EE90-4415-9790-65F3EFBE2F42}" type="VALU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</a:t>
                    </a:r>
                    <a:fld id="{00785DBD-A8C7-4AD1-A169-628CCF90E00C}" type="PERCENTAG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[PERCENTAGE]</a:t>
                    </a:fld>
                    <a:endParaRPr lang="ru-RU" sz="1200" baseline="0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156-4A29-ABB7-CDEEAD337515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spc="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BAB1596-EB36-49C1-B808-AE54CCD82452}" type="CATEGORYNAM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                   </a:t>
                    </a:r>
                    <a:fld id="{4B8BA09B-1AF1-47A1-9AC8-E0B9E277B77B}" type="VALU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</a:t>
                    </a:r>
                    <a:fld id="{685C3C8E-10E1-45AA-A973-1A7EDEA5BBA4}" type="PERCENTAG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[PERCENTAGE]</a:t>
                    </a:fld>
                    <a:endParaRPr lang="ru-RU" sz="1200" baseline="0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702106728741449E-2"/>
                      <c:h val="9.995588112906700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156-4A29-ABB7-CDEEAD337515}"/>
                </c:ext>
              </c:extLst>
            </c:dLbl>
            <c:dLbl>
              <c:idx val="2"/>
              <c:layout>
                <c:manualLayout>
                  <c:x val="0.12624270583907618"/>
                  <c:y val="0.139963317838282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56-4A29-ABB7-CDEEAD337515}"/>
                </c:ext>
              </c:extLst>
            </c:dLbl>
            <c:dLbl>
              <c:idx val="3"/>
              <c:layout>
                <c:manualLayout>
                  <c:x val="-3.716282897764274E-2"/>
                  <c:y val="-4.81420900119236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spc="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9BFE8EC-FEA0-4AFD-BCA7-817155203919}" type="CATEGORYNAM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                     </a:t>
                    </a:r>
                    <a:fld id="{F408B010-663D-4998-AF7C-12BCC5EAE006}" type="VALU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</a:t>
                    </a:r>
                    <a:fld id="{7466D586-13C1-4A09-9A7E-695C216DE0AA}" type="PERCENTAG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[PERCENTAGE]</a:t>
                    </a:fld>
                    <a:endParaRPr lang="ru-RU" sz="1200" baseline="0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156-4A29-ABB7-CDEEAD337515}"/>
                </c:ext>
              </c:extLst>
            </c:dLbl>
            <c:dLbl>
              <c:idx val="4"/>
              <c:layout>
                <c:manualLayout>
                  <c:x val="-3.1168824303829393E-2"/>
                  <c:y val="-9.09353318786958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spc="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9F2E6FC-2F59-4EE5-B3C5-B58F9D1D15A1}" type="CATEGORYNAM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                          </a:t>
                    </a:r>
                    <a:fld id="{43BC6DC9-1CE7-4C87-ABF2-17CB4E26A938}" type="VALU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</a:t>
                    </a:r>
                    <a:fld id="{643A60AF-8D83-47E3-A90D-7EA57CE7CAE7}" type="PERCENTAG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[PERCENTAGE]</a:t>
                    </a:fld>
                    <a:endParaRPr lang="ru-RU" sz="1200" baseline="0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156-4A29-ABB7-CDEEAD337515}"/>
                </c:ext>
              </c:extLst>
            </c:dLbl>
            <c:dLbl>
              <c:idx val="5"/>
              <c:layout>
                <c:manualLayout>
                  <c:x val="-2.3676979217983448E-2"/>
                  <c:y val="-0.135970406519184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56-4A29-ABB7-CDEEAD337515}"/>
                </c:ext>
              </c:extLst>
            </c:dLbl>
            <c:dLbl>
              <c:idx val="6"/>
              <c:layout>
                <c:manualLayout>
                  <c:x val="0"/>
                  <c:y val="-0.1172840294802108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spc="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6AE83A5-817C-4D76-B655-08B01A68A364}" type="CATEGORYNAM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                                </a:t>
                    </a:r>
                    <a:fld id="{32AE23C8-1D88-44D4-8663-831A299AED53}" type="VALU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</a:t>
                    </a:r>
                    <a:fld id="{8415E468-E067-40FF-A0FC-AD80552D4CE0}" type="PERCENTAG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[PERCENTAGE]</a:t>
                    </a:fld>
                    <a:endParaRPr lang="ru-RU" sz="1200" baseline="0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156-4A29-ABB7-CDEEAD337515}"/>
                </c:ext>
              </c:extLst>
            </c:dLbl>
            <c:dLbl>
              <c:idx val="7"/>
              <c:layout>
                <c:manualLayout>
                  <c:x val="1.8034733415004611E-2"/>
                  <c:y val="-6.3562802840651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spc="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CB83C0-DE11-4B86-A950-39F1A55CBC30}" type="CATEGORYNAME">
                      <a:rPr lang="ru-RU" sz="1200" i="1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ru-RU" sz="1200" i="1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</a:t>
                    </a:r>
                  </a:p>
                  <a:p>
                    <a:pPr>
                      <a:defRPr sz="1200">
                        <a:solidFill>
                          <a:schemeClr val="accent4">
                            <a:lumMod val="75000"/>
                          </a:schemeClr>
                        </a:solidFill>
                      </a:defRPr>
                    </a:pPr>
                    <a:r>
                      <a:rPr lang="ru-RU" sz="1200" i="1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 </a:t>
                    </a:r>
                    <a:fld id="{A77C2855-76C1-40B3-B05B-E2D3DD6E7F4D}" type="VALUE">
                      <a:rPr lang="ru-RU" sz="1200" i="1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ru-RU" sz="1200" i="1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</a:t>
                    </a:r>
                    <a:fld id="{BB5C4E8C-9128-40AE-B0AB-3BF83547DC28}" type="PERCENTAGE">
                      <a:rPr lang="ru-RU" sz="1200" i="1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[PERCENTAGE]</a:t>
                    </a:fld>
                    <a:endParaRPr lang="ru-RU" sz="1200" i="1" baseline="0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4113098986296"/>
                      <c:h val="8.66888804775563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5156-4A29-ABB7-CDEEAD337515}"/>
                </c:ext>
              </c:extLst>
            </c:dLbl>
            <c:dLbl>
              <c:idx val="8"/>
              <c:layout>
                <c:manualLayout>
                  <c:x val="2.6810936814721804E-2"/>
                  <c:y val="-3.92974208832604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spc="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6F360FF-24F7-4CC5-9F78-ABD8E260A57F}" type="CATEGORYNAM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 </a:t>
                    </a:r>
                  </a:p>
                  <a:p>
                    <a:pPr>
                      <a:defRPr sz="1200">
                        <a:solidFill>
                          <a:schemeClr val="accent4">
                            <a:lumMod val="75000"/>
                          </a:schemeClr>
                        </a:solidFill>
                      </a:defRPr>
                    </a:pPr>
                    <a:fld id="{15703AC3-A793-4B88-B30E-75442A8A0260}" type="VALU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</a:t>
                    </a:r>
                    <a:fld id="{DFA383EA-DBE4-45C1-B6B5-143CDCF17B65}" type="PERCENTAG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[PERCENTAGE]</a:t>
                    </a:fld>
                    <a:endParaRPr lang="ru-RU" sz="1200" baseline="0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5156-4A29-ABB7-CDEEAD337515}"/>
                </c:ext>
              </c:extLst>
            </c:dLbl>
            <c:dLbl>
              <c:idx val="9"/>
              <c:layout>
                <c:manualLayout>
                  <c:x val="0.15982821722666835"/>
                  <c:y val="-2.10348841084003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spc="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D3A508-25AF-4E81-B119-B7556B03987A}" type="CATEGORYNAM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                                    </a:t>
                    </a:r>
                    <a:fld id="{D3C0DB52-4037-4DD1-BD80-BCCBCDCC0E82}" type="VALU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; </a:t>
                    </a:r>
                    <a:fld id="{6A73EC44-D7BA-4E3B-84CB-4A9AC396ABA1}" type="PERCENTAGE">
                      <a:rPr lang="ru-RU" sz="1200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[PERCENTAGE]</a:t>
                    </a:fld>
                    <a:endParaRPr lang="ru-RU" sz="1200" baseline="0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5156-4A29-ABB7-CDEEAD3375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Лист1!$B$13:$B$22</c:f>
              <c:strCache>
                <c:ptCount val="10"/>
                <c:pt idx="0">
                  <c:v>Державне управління</c:v>
                </c:pt>
                <c:pt idx="1">
                  <c:v>Освіта </c:v>
                </c:pt>
                <c:pt idx="2">
                  <c:v>Охорона здоров'я</c:v>
                </c:pt>
                <c:pt idx="3">
                  <c:v>Соціальний захист та соціальне забезпечення</c:v>
                </c:pt>
                <c:pt idx="4">
                  <c:v>Культура і мистецтво</c:v>
                </c:pt>
                <c:pt idx="5">
                  <c:v>Фізична  культура і спорт</c:v>
                </c:pt>
                <c:pt idx="6">
                  <c:v>Житлово-комунальне господарство</c:v>
                </c:pt>
                <c:pt idx="7">
                  <c:v>Економічна діяльність</c:v>
                </c:pt>
                <c:pt idx="8">
                  <c:v>Інша діяльність</c:v>
                </c:pt>
                <c:pt idx="9">
                  <c:v>Підтримка військових формувань</c:v>
                </c:pt>
              </c:strCache>
            </c:strRef>
          </c:cat>
          <c:val>
            <c:numRef>
              <c:f>Лист1!$C$13:$C$22</c:f>
              <c:numCache>
                <c:formatCode>#\ ##0.0</c:formatCode>
                <c:ptCount val="10"/>
                <c:pt idx="0">
                  <c:v>8962.2024899999997</c:v>
                </c:pt>
                <c:pt idx="1">
                  <c:v>26278.58311</c:v>
                </c:pt>
                <c:pt idx="2">
                  <c:v>563.29331999999999</c:v>
                </c:pt>
                <c:pt idx="3">
                  <c:v>2719.8605400000001</c:v>
                </c:pt>
                <c:pt idx="4">
                  <c:v>1686.6404199999999</c:v>
                </c:pt>
                <c:pt idx="5">
                  <c:v>641.31482999999992</c:v>
                </c:pt>
                <c:pt idx="6">
                  <c:v>3626.49001</c:v>
                </c:pt>
                <c:pt idx="7">
                  <c:v>7243.6333500000001</c:v>
                </c:pt>
                <c:pt idx="8">
                  <c:v>1590.1441499999999</c:v>
                </c:pt>
                <c:pt idx="9">
                  <c:v>2767.5932000000003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156-4A29-ABB7-CDEEAD337515}"/>
            </c:ext>
          </c:extLst>
        </c:ser>
        <c:ser>
          <c:idx val="1"/>
          <c:order val="1"/>
          <c:tx>
            <c:strRef>
              <c:f>Лист1!$D$12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5156-4A29-ABB7-CDEEAD3375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5156-4A29-ABB7-CDEEAD3375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A-5156-4A29-ABB7-CDEEAD3375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C-5156-4A29-ABB7-CDEEAD3375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E-5156-4A29-ABB7-CDEEAD3375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0-5156-4A29-ABB7-CDEEAD33751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2-5156-4A29-ABB7-CDEEAD33751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4-5156-4A29-ABB7-CDEEAD33751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6-5156-4A29-ABB7-CDEEAD33751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8-5156-4A29-ABB7-CDEEAD33751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A-5156-4A29-ABB7-CDEEAD33751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5156-4A29-ABB7-CDEEAD33751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5156-4A29-ABB7-CDEEAD33751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5156-4A29-ABB7-CDEEAD33751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5156-4A29-ABB7-CDEEAD33751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5156-4A29-ABB7-CDEEAD33751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5156-4A29-ABB7-CDEEAD33751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5156-4A29-ABB7-CDEEAD33751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5156-4A29-ABB7-CDEEAD33751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5156-4A29-ABB7-CDEEAD33751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5156-4A29-ABB7-CDEEAD33751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5156-4A29-ABB7-CDEEAD33751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Лист1!$B$13:$B$22</c:f>
              <c:strCache>
                <c:ptCount val="10"/>
                <c:pt idx="0">
                  <c:v>Державне управління</c:v>
                </c:pt>
                <c:pt idx="1">
                  <c:v>Освіта </c:v>
                </c:pt>
                <c:pt idx="2">
                  <c:v>Охорона здоров'я</c:v>
                </c:pt>
                <c:pt idx="3">
                  <c:v>Соціальний захист та соціальне забезпечення</c:v>
                </c:pt>
                <c:pt idx="4">
                  <c:v>Культура і мистецтво</c:v>
                </c:pt>
                <c:pt idx="5">
                  <c:v>Фізична  культура і спорт</c:v>
                </c:pt>
                <c:pt idx="6">
                  <c:v>Житлово-комунальне господарство</c:v>
                </c:pt>
                <c:pt idx="7">
                  <c:v>Економічна діяльність</c:v>
                </c:pt>
                <c:pt idx="8">
                  <c:v>Інша діяльність</c:v>
                </c:pt>
                <c:pt idx="9">
                  <c:v>Підтримка військових формувань</c:v>
                </c:pt>
              </c:strCache>
            </c:strRef>
          </c:cat>
          <c:val>
            <c:numRef>
              <c:f>Лист1!$D$13:$D$23</c:f>
              <c:numCache>
                <c:formatCode>0</c:formatCode>
                <c:ptCount val="11"/>
                <c:pt idx="0">
                  <c:v>15.981172569101048</c:v>
                </c:pt>
                <c:pt idx="1">
                  <c:v>46.8593040629206</c:v>
                </c:pt>
                <c:pt idx="2">
                  <c:v>1.0044503863850835</c:v>
                </c:pt>
                <c:pt idx="3">
                  <c:v>4.8499864516705831</c:v>
                </c:pt>
                <c:pt idx="4">
                  <c:v>3.0075744934481023</c:v>
                </c:pt>
                <c:pt idx="5">
                  <c:v>1.143576367616048</c:v>
                </c:pt>
                <c:pt idx="6">
                  <c:v>6.466665167920234</c:v>
                </c:pt>
                <c:pt idx="7">
                  <c:v>12.916663590541742</c:v>
                </c:pt>
                <c:pt idx="8">
                  <c:v>2.83550478794153</c:v>
                </c:pt>
                <c:pt idx="9">
                  <c:v>4.935102122455012</c:v>
                </c:pt>
                <c:pt idx="10">
                  <c:v>99.999999999999986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156-4A29-ABB7-CDEEAD33751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74083</xdr:rowOff>
    </xdr:from>
    <xdr:to>
      <xdr:col>14</xdr:col>
      <xdr:colOff>264586</xdr:colOff>
      <xdr:row>34</xdr:row>
      <xdr:rowOff>137583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D23"/>
  <sheetViews>
    <sheetView tabSelected="1" zoomScale="90" zoomScaleNormal="90" workbookViewId="0">
      <selection activeCell="R12" sqref="R12"/>
    </sheetView>
  </sheetViews>
  <sheetFormatPr defaultColWidth="9.140625" defaultRowHeight="15.75" x14ac:dyDescent="0.25"/>
  <cols>
    <col min="1" max="1" width="9.140625" style="1" customWidth="1"/>
    <col min="2" max="2" width="28" style="2" customWidth="1"/>
    <col min="3" max="3" width="16.85546875" style="1" customWidth="1"/>
    <col min="4" max="4" width="13.140625" style="1" customWidth="1"/>
    <col min="5" max="16384" width="9.140625" style="1"/>
  </cols>
  <sheetData>
    <row r="12" spans="2:4" ht="47.25" x14ac:dyDescent="0.25">
      <c r="B12" s="2" t="s">
        <v>12</v>
      </c>
      <c r="C12" s="3" t="s">
        <v>0</v>
      </c>
      <c r="D12" s="3" t="s">
        <v>1</v>
      </c>
    </row>
    <row r="13" spans="2:4" x14ac:dyDescent="0.25">
      <c r="B13" s="7" t="s">
        <v>2</v>
      </c>
      <c r="C13" s="5">
        <f>8962202.49/1000</f>
        <v>8962.2024899999997</v>
      </c>
      <c r="D13" s="4">
        <f>C13/C23*100</f>
        <v>15.981172569101048</v>
      </c>
    </row>
    <row r="14" spans="2:4" x14ac:dyDescent="0.25">
      <c r="B14" s="7" t="s">
        <v>3</v>
      </c>
      <c r="C14" s="5">
        <f>26278583.11/1000</f>
        <v>26278.58311</v>
      </c>
      <c r="D14" s="4">
        <f>C14/C23*100</f>
        <v>46.8593040629206</v>
      </c>
    </row>
    <row r="15" spans="2:4" x14ac:dyDescent="0.25">
      <c r="B15" s="7" t="s">
        <v>4</v>
      </c>
      <c r="C15" s="5">
        <f>563293.32/1000</f>
        <v>563.29331999999999</v>
      </c>
      <c r="D15" s="4">
        <f>C15/C23*100</f>
        <v>1.0044503863850835</v>
      </c>
    </row>
    <row r="16" spans="2:4" ht="31.5" x14ac:dyDescent="0.25">
      <c r="B16" s="7" t="s">
        <v>5</v>
      </c>
      <c r="C16" s="5">
        <f>2719860.54/1000</f>
        <v>2719.8605400000001</v>
      </c>
      <c r="D16" s="4">
        <f>C16/C23*100</f>
        <v>4.8499864516705831</v>
      </c>
    </row>
    <row r="17" spans="2:4" x14ac:dyDescent="0.25">
      <c r="B17" s="7" t="s">
        <v>6</v>
      </c>
      <c r="C17" s="5">
        <f>1686640.42/1000</f>
        <v>1686.6404199999999</v>
      </c>
      <c r="D17" s="4">
        <f>C17/C23*100</f>
        <v>3.0075744934481023</v>
      </c>
    </row>
    <row r="18" spans="2:4" x14ac:dyDescent="0.25">
      <c r="B18" s="7" t="s">
        <v>7</v>
      </c>
      <c r="C18" s="5">
        <f>641314.83/1000</f>
        <v>641.31482999999992</v>
      </c>
      <c r="D18" s="4">
        <f>C18/C23*100</f>
        <v>1.143576367616048</v>
      </c>
    </row>
    <row r="19" spans="2:4" ht="31.5" x14ac:dyDescent="0.25">
      <c r="B19" s="7" t="s">
        <v>8</v>
      </c>
      <c r="C19" s="5">
        <f>3626490.01/1000</f>
        <v>3626.49001</v>
      </c>
      <c r="D19" s="4">
        <f>C19/C23*100</f>
        <v>6.466665167920234</v>
      </c>
    </row>
    <row r="20" spans="2:4" x14ac:dyDescent="0.25">
      <c r="B20" s="7" t="s">
        <v>9</v>
      </c>
      <c r="C20" s="5">
        <f>7243633.35/1000</f>
        <v>7243.6333500000001</v>
      </c>
      <c r="D20" s="4">
        <f>C20/C23*100</f>
        <v>12.916663590541742</v>
      </c>
    </row>
    <row r="21" spans="2:4" x14ac:dyDescent="0.25">
      <c r="B21" s="7" t="s">
        <v>10</v>
      </c>
      <c r="C21" s="5">
        <f>1590144.15/1000</f>
        <v>1590.1441499999999</v>
      </c>
      <c r="D21" s="4">
        <f>C21/C23*100</f>
        <v>2.83550478794153</v>
      </c>
    </row>
    <row r="22" spans="2:4" ht="31.5" x14ac:dyDescent="0.25">
      <c r="B22" s="7" t="s">
        <v>13</v>
      </c>
      <c r="C22" s="5">
        <f>2767593.2/1000</f>
        <v>2767.5932000000003</v>
      </c>
      <c r="D22" s="4">
        <f>C22/C23*100</f>
        <v>4.935102122455012</v>
      </c>
    </row>
    <row r="23" spans="2:4" x14ac:dyDescent="0.25">
      <c r="B23" s="2" t="s">
        <v>11</v>
      </c>
      <c r="C23" s="6">
        <f>C13+C14+C15+C16+C17+C18+C19+C20+C21+C22</f>
        <v>56079.755420000009</v>
      </c>
      <c r="D23" s="4">
        <f>D13+D14+D15+D16+D17+D18+D19+D20+D21+D22</f>
        <v>99.999999999999986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2024-02-19T07:52:37Z</dcterms:modified>
</cp:coreProperties>
</file>