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lya\диск d\СЕТЕВАЯ\НА САЙТ\на сайт 01.09.2026\"/>
    </mc:Choice>
  </mc:AlternateContent>
  <bookViews>
    <workbookView xWindow="0" yWindow="0" windowWidth="24690" windowHeight="123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Лист1!$A$1:$J$41</definedName>
  </definedNames>
  <calcPr calcId="162913"/>
</workbook>
</file>

<file path=xl/calcChain.xml><?xml version="1.0" encoding="utf-8"?>
<calcChain xmlns="http://schemas.openxmlformats.org/spreadsheetml/2006/main">
  <c r="I33" i="1" l="1"/>
  <c r="F17" i="1"/>
  <c r="E17" i="1"/>
  <c r="F12" i="1"/>
  <c r="E12" i="1"/>
  <c r="D12" i="1"/>
  <c r="C12" i="1"/>
  <c r="I31" i="1" l="1"/>
  <c r="J33" i="1" l="1"/>
  <c r="J35" i="1" l="1"/>
  <c r="F29" i="1"/>
  <c r="I32" i="1"/>
  <c r="J32" i="1"/>
  <c r="G8" i="1" l="1"/>
  <c r="H8" i="1"/>
  <c r="I8" i="1"/>
  <c r="J8" i="1"/>
  <c r="G9" i="1"/>
  <c r="H9" i="1"/>
  <c r="I9" i="1"/>
  <c r="J9" i="1"/>
  <c r="I12" i="1" l="1"/>
  <c r="G13" i="1"/>
  <c r="H13" i="1"/>
  <c r="I13" i="1"/>
  <c r="J13" i="1"/>
  <c r="F11" i="1"/>
  <c r="J12" i="1"/>
  <c r="D11" i="1"/>
  <c r="D14" i="1"/>
  <c r="E14" i="1"/>
  <c r="F14" i="1"/>
  <c r="G16" i="1"/>
  <c r="H16" i="1"/>
  <c r="I16" i="1"/>
  <c r="J16" i="1"/>
  <c r="G17" i="1"/>
  <c r="H17" i="1"/>
  <c r="I17" i="1"/>
  <c r="J17" i="1"/>
  <c r="C14" i="1"/>
  <c r="F6" i="1" l="1"/>
  <c r="G14" i="1"/>
  <c r="D6" i="1"/>
  <c r="H12" i="1"/>
  <c r="G12" i="1"/>
  <c r="E11" i="1"/>
  <c r="E6" i="1" s="1"/>
  <c r="C11" i="1"/>
  <c r="C6" i="1" s="1"/>
  <c r="I35" i="1"/>
  <c r="H6" i="1" l="1"/>
  <c r="G6" i="1"/>
  <c r="I30" i="1"/>
  <c r="I28" i="1"/>
  <c r="I10" i="1" l="1"/>
  <c r="C19" i="1" l="1"/>
  <c r="D19" i="1" l="1"/>
  <c r="D23" i="1" s="1"/>
  <c r="D25" i="1" s="1"/>
  <c r="E19" i="1"/>
  <c r="F19" i="1"/>
  <c r="F23" i="1" s="1"/>
  <c r="G7" i="1" l="1"/>
  <c r="H33" i="1" l="1"/>
  <c r="G33" i="1"/>
  <c r="C29" i="1" l="1"/>
  <c r="D29" i="1" l="1"/>
  <c r="E29" i="1"/>
  <c r="H35" i="1"/>
  <c r="G35" i="1"/>
  <c r="J30" i="1"/>
  <c r="H30" i="1"/>
  <c r="H32" i="1"/>
  <c r="G30" i="1"/>
  <c r="G32" i="1"/>
  <c r="D27" i="1"/>
  <c r="E27" i="1"/>
  <c r="F27" i="1"/>
  <c r="F34" i="1" s="1"/>
  <c r="C27" i="1"/>
  <c r="C34" i="1" s="1"/>
  <c r="E34" i="1" l="1"/>
  <c r="E36" i="1" s="1"/>
  <c r="I29" i="1"/>
  <c r="I27" i="1"/>
  <c r="D34" i="1"/>
  <c r="H27" i="1"/>
  <c r="C36" i="1"/>
  <c r="J27" i="1"/>
  <c r="J29" i="1"/>
  <c r="G27" i="1"/>
  <c r="H29" i="1"/>
  <c r="G29" i="1"/>
  <c r="J18" i="1"/>
  <c r="J15" i="1"/>
  <c r="J10" i="1"/>
  <c r="J11" i="1"/>
  <c r="J7" i="1"/>
  <c r="I18" i="1"/>
  <c r="I15" i="1"/>
  <c r="I11" i="1"/>
  <c r="I7" i="1"/>
  <c r="H18" i="1"/>
  <c r="H15" i="1"/>
  <c r="H10" i="1"/>
  <c r="H11" i="1"/>
  <c r="H7" i="1"/>
  <c r="G18" i="1"/>
  <c r="G15" i="1"/>
  <c r="G10" i="1"/>
  <c r="G11" i="1"/>
  <c r="J14" i="1"/>
  <c r="G34" i="1" l="1"/>
  <c r="D36" i="1"/>
  <c r="I36" i="1" s="1"/>
  <c r="I34" i="1"/>
  <c r="F36" i="1"/>
  <c r="H34" i="1"/>
  <c r="H14" i="1"/>
  <c r="I14" i="1"/>
  <c r="G28" i="1" l="1"/>
  <c r="H28" i="1"/>
  <c r="J31" i="1" l="1"/>
  <c r="H31" i="1"/>
  <c r="G31" i="1"/>
  <c r="G36" i="1" l="1"/>
  <c r="G22" i="1" l="1"/>
  <c r="I24" i="1"/>
  <c r="H36" i="1"/>
  <c r="I20" i="1"/>
  <c r="H22" i="1"/>
  <c r="H20" i="1"/>
  <c r="J34" i="1"/>
  <c r="J36" i="1"/>
  <c r="J28" i="1"/>
  <c r="J20" i="1"/>
  <c r="J22" i="1"/>
  <c r="J21" i="1" l="1"/>
  <c r="I21" i="1"/>
  <c r="H24" i="1"/>
  <c r="I22" i="1"/>
  <c r="J24" i="1"/>
  <c r="G24" i="1"/>
  <c r="G20" i="1"/>
  <c r="C23" i="1"/>
  <c r="C25" i="1" s="1"/>
  <c r="H21" i="1"/>
  <c r="H19" i="1"/>
  <c r="H23" i="1" s="1"/>
  <c r="J19" i="1"/>
  <c r="F25" i="1" l="1"/>
  <c r="F37" i="1" s="1"/>
  <c r="C37" i="1"/>
  <c r="G21" i="1"/>
  <c r="I19" i="1" l="1"/>
  <c r="G19" i="1"/>
  <c r="J6" i="1" l="1"/>
  <c r="I6" i="1"/>
  <c r="E23" i="1"/>
  <c r="D37" i="1" l="1"/>
  <c r="E25" i="1"/>
  <c r="E37" i="1" s="1"/>
  <c r="I23" i="1"/>
  <c r="J23" i="1"/>
  <c r="G23" i="1"/>
  <c r="I25" i="1" l="1"/>
  <c r="G25" i="1"/>
  <c r="H25" i="1"/>
  <c r="J25" i="1"/>
  <c r="I37" i="1" l="1"/>
  <c r="J37" i="1"/>
  <c r="G37" i="1"/>
  <c r="H37" i="1"/>
</calcChain>
</file>

<file path=xl/sharedStrings.xml><?xml version="1.0" encoding="utf-8"?>
<sst xmlns="http://schemas.openxmlformats.org/spreadsheetml/2006/main" count="54" uniqueCount="51">
  <si>
    <t>Податкові надходження</t>
  </si>
  <si>
    <t>Рентна плата та плата за використання інших природних ресурсів</t>
  </si>
  <si>
    <t>Внутрішні податки на товари та послуги</t>
  </si>
  <si>
    <t xml:space="preserve">Місцеві податки </t>
  </si>
  <si>
    <t>Єдиний податок</t>
  </si>
  <si>
    <t>Неподаткові надходження</t>
  </si>
  <si>
    <t>1. Доходи від власності та підприємницької діяльності</t>
  </si>
  <si>
    <t>Адміністративні збори та платежі, доходи від некомерційної  господарської  діяльності</t>
  </si>
  <si>
    <t>4. Інші неподаткові надходження</t>
  </si>
  <si>
    <t>ВСЬОГО офіційні трансферти</t>
  </si>
  <si>
    <t>Всього доходів загального фонду</t>
  </si>
  <si>
    <t xml:space="preserve">С П Е Ц І А Л Ь Н И Й      Ф О Н Д </t>
  </si>
  <si>
    <t>Екологічний податок</t>
  </si>
  <si>
    <t xml:space="preserve"> Власні надходження бюджетних установ </t>
  </si>
  <si>
    <t>Всього доходiв спецфонду</t>
  </si>
  <si>
    <t xml:space="preserve">    РАЗОМ ДОХОДIВ   </t>
  </si>
  <si>
    <t>РАЗОМ ЗАГАЛЬНИЙ ФОНД                   (без трансфертів)</t>
  </si>
  <si>
    <t>Відхилення фактичних надходжень до відповідного періоду минулого року</t>
  </si>
  <si>
    <t>Доходи від операцій з капіталом</t>
  </si>
  <si>
    <t>Код доходів</t>
  </si>
  <si>
    <t>Найменування коду доходів</t>
  </si>
  <si>
    <t>РАЗОМ СПЕЦІАЛЬНИЙ ФОНД                      (без трансфертів)</t>
  </si>
  <si>
    <t>ЗАГАЛЬНИЙ ФОНД</t>
  </si>
  <si>
    <t>Грошові стягнення за шкоду, заподіяну порушенням зак-ва про охорону навколишнього природ-ного середовища …</t>
  </si>
  <si>
    <t>Додаток 1</t>
  </si>
  <si>
    <t>Заступник начальника управління-</t>
  </si>
  <si>
    <t>начальник відділу доходів</t>
  </si>
  <si>
    <t>Ірина ВІЗІТАУ</t>
  </si>
  <si>
    <t>Цільові фонди, утворені …, органами місцевого самоврядування та місцевими органами виконавчої влади</t>
  </si>
  <si>
    <t xml:space="preserve">А Н А Л І З виконання плану по доходах бюджету Жмеринської міської ТГ за 2026 рік </t>
  </si>
  <si>
    <t>Уточнений розпис на 2026р.</t>
  </si>
  <si>
    <t>Відсоток фактичних надходжень до відповідного періоду минулого року</t>
  </si>
  <si>
    <t>18010500-18010900</t>
  </si>
  <si>
    <t>18010100-18010400</t>
  </si>
  <si>
    <t>Нерухоме майно</t>
  </si>
  <si>
    <t>Плата за землю</t>
  </si>
  <si>
    <t>Транспортний податок та Туристичний збір</t>
  </si>
  <si>
    <t>18011000, 18011100, 18030100, 18030200</t>
  </si>
  <si>
    <t>Пальне</t>
  </si>
  <si>
    <t>14021900-14031900</t>
  </si>
  <si>
    <t>14040100-14040200</t>
  </si>
  <si>
    <t xml:space="preserve">1. Податки на доходи, податки на прибуток, податки на збільшення ринкової вартості, в т.ч.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</si>
  <si>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</si>
  <si>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ПДФО, що сплачується податковими агентами, із доходів платника податку інших ніж  заробітна плата</t>
  </si>
  <si>
    <t>Акцизний податок (алкоголь, тютюн)</t>
  </si>
  <si>
    <t>на 01.09.2026 року</t>
  </si>
  <si>
    <t>Розпис на 8 місяців 2026р.</t>
  </si>
  <si>
    <t>Фактичні надходження за 8 місяців 2026року</t>
  </si>
  <si>
    <t>Фактичні надходження за 8 місяців 2025 року</t>
  </si>
  <si>
    <t>Відхилення фактичних надходжень до плану на 8 місяців 2026 року</t>
  </si>
  <si>
    <t>Відсоток виконання плану на 8 місяців 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</si>
</sst>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000"/>
  </numFmts>
  <fonts count="22" x14ac:knownFonts="1">
    <font>
      <sz val="11"/>
      <color theme="1"/>
      <name val="Calibri"/>
      <family val="2"/>
      <charset val="204"/>
      <scheme val="minor"/>
    </font>
    <font>
      <sz val="12"/>
      <name val="Times New Roman Cyr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5.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7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3.5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5.5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A9694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0">
    <xf numFmtId="0" fontId="0" fillId="0" borderId="0" xfId="0"/>
    <xf numFmtId="0" fontId="4" fillId="0" borderId="0" xfId="0" applyFont="1"/>
    <xf numFmtId="0" fontId="2" fillId="3" borderId="4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top"/>
    </xf>
    <xf numFmtId="0" fontId="2" fillId="2" borderId="1" xfId="1" applyFont="1" applyFill="1" applyBorder="1" applyAlignment="1" applyProtection="1">
      <alignment horizontal="center" vertical="center"/>
    </xf>
    <xf numFmtId="0" fontId="2" fillId="3" borderId="9" xfId="1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3" borderId="8" xfId="1" applyFont="1" applyFill="1" applyBorder="1" applyAlignment="1" applyProtection="1">
      <alignment horizontal="center" vertical="center"/>
    </xf>
    <xf numFmtId="164" fontId="2" fillId="3" borderId="29" xfId="0" applyNumberFormat="1" applyFont="1" applyFill="1" applyBorder="1"/>
    <xf numFmtId="0" fontId="3" fillId="3" borderId="10" xfId="1" applyFont="1" applyFill="1" applyBorder="1" applyAlignment="1" applyProtection="1">
      <alignment horizontal="center" vertical="center" wrapText="1"/>
    </xf>
    <xf numFmtId="0" fontId="7" fillId="3" borderId="11" xfId="1" applyFont="1" applyFill="1" applyBorder="1" applyAlignment="1" applyProtection="1">
      <alignment horizontal="center" vertical="top" wrapText="1"/>
    </xf>
    <xf numFmtId="0" fontId="13" fillId="0" borderId="0" xfId="0" applyFont="1"/>
    <xf numFmtId="0" fontId="7" fillId="7" borderId="19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15" fillId="0" borderId="0" xfId="0" applyFont="1" applyAlignment="1">
      <alignment horizontal="center"/>
    </xf>
    <xf numFmtId="0" fontId="7" fillId="7" borderId="4" xfId="0" applyFont="1" applyFill="1" applyBorder="1" applyAlignment="1">
      <alignment horizontal="center" vertical="center" textRotation="90" wrapText="1"/>
    </xf>
    <xf numFmtId="0" fontId="3" fillId="7" borderId="11" xfId="0" applyFont="1" applyFill="1" applyBorder="1" applyAlignment="1">
      <alignment horizontal="center" vertical="center" wrapText="1"/>
    </xf>
    <xf numFmtId="0" fontId="3" fillId="3" borderId="16" xfId="1" applyFont="1" applyFill="1" applyBorder="1" applyAlignment="1" applyProtection="1">
      <alignment horizontal="center" vertical="top" wrapText="1"/>
    </xf>
    <xf numFmtId="0" fontId="18" fillId="2" borderId="41" xfId="1" applyFont="1" applyFill="1" applyBorder="1" applyAlignment="1" applyProtection="1">
      <alignment horizontal="center" vertical="center"/>
    </xf>
    <xf numFmtId="0" fontId="18" fillId="2" borderId="2" xfId="1" applyFont="1" applyFill="1" applyBorder="1" applyAlignment="1" applyProtection="1">
      <alignment horizontal="center" vertical="center"/>
    </xf>
    <xf numFmtId="0" fontId="2" fillId="3" borderId="14" xfId="1" applyFont="1" applyFill="1" applyBorder="1" applyAlignment="1" applyProtection="1">
      <alignment horizontal="center" vertical="center"/>
    </xf>
    <xf numFmtId="0" fontId="3" fillId="3" borderId="15" xfId="1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/>
    </xf>
    <xf numFmtId="0" fontId="2" fillId="2" borderId="42" xfId="1" applyFont="1" applyFill="1" applyBorder="1" applyAlignment="1" applyProtection="1">
      <alignment vertical="top" wrapText="1"/>
    </xf>
    <xf numFmtId="0" fontId="2" fillId="2" borderId="14" xfId="1" applyFont="1" applyFill="1" applyBorder="1" applyAlignment="1" applyProtection="1">
      <alignment horizontal="center" vertical="top"/>
    </xf>
    <xf numFmtId="0" fontId="2" fillId="2" borderId="15" xfId="1" applyFont="1" applyFill="1" applyBorder="1" applyAlignment="1" applyProtection="1">
      <alignment horizontal="left" vertical="center" wrapText="1"/>
    </xf>
    <xf numFmtId="0" fontId="18" fillId="2" borderId="41" xfId="1" applyFont="1" applyFill="1" applyBorder="1" applyAlignment="1" applyProtection="1">
      <alignment horizontal="center" vertical="top" wrapText="1"/>
    </xf>
    <xf numFmtId="0" fontId="18" fillId="2" borderId="2" xfId="1" applyFont="1" applyFill="1" applyBorder="1" applyAlignment="1" applyProtection="1">
      <alignment horizontal="center" vertical="top" wrapText="1"/>
    </xf>
    <xf numFmtId="0" fontId="2" fillId="2" borderId="3" xfId="1" applyFont="1" applyFill="1" applyBorder="1" applyAlignment="1" applyProtection="1">
      <alignment horizontal="center" vertical="top"/>
    </xf>
    <xf numFmtId="0" fontId="21" fillId="6" borderId="41" xfId="1" applyFont="1" applyFill="1" applyBorder="1" applyAlignment="1" applyProtection="1">
      <alignment horizontal="center" vertical="top" wrapText="1"/>
    </xf>
    <xf numFmtId="0" fontId="21" fillId="6" borderId="41" xfId="1" applyFont="1" applyFill="1" applyBorder="1" applyAlignment="1" applyProtection="1">
      <alignment horizontal="center" vertical="center" wrapText="1"/>
    </xf>
    <xf numFmtId="0" fontId="18" fillId="6" borderId="2" xfId="1" applyFont="1" applyFill="1" applyBorder="1" applyAlignment="1" applyProtection="1">
      <alignment horizontal="center" vertical="center"/>
    </xf>
    <xf numFmtId="0" fontId="3" fillId="3" borderId="16" xfId="1" applyFont="1" applyFill="1" applyBorder="1" applyAlignment="1" applyProtection="1">
      <alignment horizontal="left" vertical="center" wrapText="1"/>
    </xf>
    <xf numFmtId="0" fontId="2" fillId="2" borderId="6" xfId="1" applyFont="1" applyFill="1" applyBorder="1" applyAlignment="1" applyProtection="1">
      <alignment horizontal="left" vertical="center" wrapText="1"/>
    </xf>
    <xf numFmtId="0" fontId="7" fillId="2" borderId="6" xfId="1" applyFont="1" applyFill="1" applyBorder="1" applyAlignment="1" applyProtection="1">
      <alignment horizontal="left" vertical="center" wrapText="1"/>
    </xf>
    <xf numFmtId="0" fontId="18" fillId="2" borderId="44" xfId="1" applyFont="1" applyFill="1" applyBorder="1" applyAlignment="1" applyProtection="1">
      <alignment horizontal="left" vertical="center" wrapText="1"/>
    </xf>
    <xf numFmtId="0" fontId="18" fillId="2" borderId="7" xfId="1" applyFont="1" applyFill="1" applyBorder="1" applyAlignment="1" applyProtection="1">
      <alignment horizontal="left" vertical="center" wrapText="1"/>
    </xf>
    <xf numFmtId="0" fontId="3" fillId="2" borderId="6" xfId="1" applyFont="1" applyFill="1" applyBorder="1" applyAlignment="1" applyProtection="1">
      <alignment horizontal="left" vertical="center" wrapText="1"/>
    </xf>
    <xf numFmtId="0" fontId="20" fillId="2" borderId="44" xfId="1" applyFont="1" applyFill="1" applyBorder="1" applyAlignment="1" applyProtection="1">
      <alignment horizontal="left" vertical="center" wrapText="1"/>
    </xf>
    <xf numFmtId="0" fontId="20" fillId="2" borderId="7" xfId="1" applyFont="1" applyFill="1" applyBorder="1" applyAlignment="1" applyProtection="1">
      <alignment horizontal="left" vertical="center" wrapText="1"/>
    </xf>
    <xf numFmtId="0" fontId="3" fillId="2" borderId="23" xfId="1" applyFont="1" applyFill="1" applyBorder="1" applyAlignment="1" applyProtection="1">
      <alignment horizontal="left" vertical="center" wrapText="1"/>
    </xf>
    <xf numFmtId="0" fontId="18" fillId="6" borderId="44" xfId="1" applyFont="1" applyFill="1" applyBorder="1" applyAlignment="1" applyProtection="1">
      <alignment horizontal="left" vertical="center" wrapText="1"/>
    </xf>
    <xf numFmtId="0" fontId="18" fillId="6" borderId="44" xfId="0" applyFont="1" applyFill="1" applyBorder="1" applyAlignment="1">
      <alignment horizontal="left" vertical="center" wrapText="1"/>
    </xf>
    <xf numFmtId="0" fontId="18" fillId="6" borderId="7" xfId="0" applyFont="1" applyFill="1" applyBorder="1" applyAlignment="1">
      <alignment horizontal="left" vertical="center" wrapText="1"/>
    </xf>
    <xf numFmtId="165" fontId="6" fillId="3" borderId="37" xfId="0" applyNumberFormat="1" applyFont="1" applyFill="1" applyBorder="1" applyAlignment="1">
      <alignment horizontal="center" vertical="center"/>
    </xf>
    <xf numFmtId="165" fontId="2" fillId="3" borderId="37" xfId="0" applyNumberFormat="1" applyFont="1" applyFill="1" applyBorder="1" applyAlignment="1">
      <alignment horizontal="center" vertical="center"/>
    </xf>
    <xf numFmtId="165" fontId="2" fillId="3" borderId="35" xfId="0" applyNumberFormat="1" applyFont="1" applyFill="1" applyBorder="1" applyAlignment="1">
      <alignment horizontal="center" vertical="center"/>
    </xf>
    <xf numFmtId="165" fontId="2" fillId="3" borderId="39" xfId="0" applyNumberFormat="1" applyFont="1" applyFill="1" applyBorder="1" applyAlignment="1">
      <alignment horizontal="center" vertical="center"/>
    </xf>
    <xf numFmtId="165" fontId="6" fillId="3" borderId="20" xfId="0" applyNumberFormat="1" applyFont="1" applyFill="1" applyBorder="1" applyAlignment="1">
      <alignment horizontal="center" vertical="center"/>
    </xf>
    <xf numFmtId="165" fontId="2" fillId="2" borderId="35" xfId="0" applyNumberFormat="1" applyFont="1" applyFill="1" applyBorder="1" applyAlignment="1">
      <alignment horizontal="center" vertical="center"/>
    </xf>
    <xf numFmtId="165" fontId="2" fillId="2" borderId="39" xfId="0" applyNumberFormat="1" applyFont="1" applyFill="1" applyBorder="1" applyAlignment="1">
      <alignment horizontal="center" vertical="center"/>
    </xf>
    <xf numFmtId="165" fontId="6" fillId="2" borderId="35" xfId="0" applyNumberFormat="1" applyFont="1" applyFill="1" applyBorder="1" applyAlignment="1">
      <alignment horizontal="center" vertical="center"/>
    </xf>
    <xf numFmtId="165" fontId="6" fillId="2" borderId="32" xfId="0" applyNumberFormat="1" applyFont="1" applyFill="1" applyBorder="1" applyAlignment="1">
      <alignment horizontal="center" vertical="center"/>
    </xf>
    <xf numFmtId="165" fontId="18" fillId="2" borderId="47" xfId="0" applyNumberFormat="1" applyFont="1" applyFill="1" applyBorder="1" applyAlignment="1">
      <alignment horizontal="center" vertical="center"/>
    </xf>
    <xf numFmtId="165" fontId="18" fillId="2" borderId="48" xfId="0" applyNumberFormat="1" applyFont="1" applyFill="1" applyBorder="1" applyAlignment="1">
      <alignment horizontal="center" vertical="center"/>
    </xf>
    <xf numFmtId="165" fontId="19" fillId="2" borderId="47" xfId="0" applyNumberFormat="1" applyFont="1" applyFill="1" applyBorder="1" applyAlignment="1">
      <alignment horizontal="center" vertical="center"/>
    </xf>
    <xf numFmtId="165" fontId="19" fillId="2" borderId="49" xfId="0" applyNumberFormat="1" applyFont="1" applyFill="1" applyBorder="1" applyAlignment="1">
      <alignment horizontal="center" vertical="center"/>
    </xf>
    <xf numFmtId="165" fontId="18" fillId="2" borderId="40" xfId="0" applyNumberFormat="1" applyFont="1" applyFill="1" applyBorder="1" applyAlignment="1">
      <alignment horizontal="center" vertical="center"/>
    </xf>
    <xf numFmtId="165" fontId="18" fillId="2" borderId="30" xfId="0" applyNumberFormat="1" applyFont="1" applyFill="1" applyBorder="1" applyAlignment="1">
      <alignment horizontal="center" vertical="center"/>
    </xf>
    <xf numFmtId="165" fontId="19" fillId="2" borderId="40" xfId="0" applyNumberFormat="1" applyFont="1" applyFill="1" applyBorder="1" applyAlignment="1">
      <alignment horizontal="center" vertical="center"/>
    </xf>
    <xf numFmtId="165" fontId="19" fillId="2" borderId="24" xfId="0" applyNumberFormat="1" applyFont="1" applyFill="1" applyBorder="1" applyAlignment="1">
      <alignment horizontal="center" vertical="center"/>
    </xf>
    <xf numFmtId="165" fontId="2" fillId="2" borderId="33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165" fontId="6" fillId="2" borderId="33" xfId="0" applyNumberFormat="1" applyFont="1" applyFill="1" applyBorder="1" applyAlignment="1">
      <alignment horizontal="center" vertical="center"/>
    </xf>
    <xf numFmtId="165" fontId="6" fillId="2" borderId="29" xfId="0" applyNumberFormat="1" applyFont="1" applyFill="1" applyBorder="1" applyAlignment="1">
      <alignment horizontal="center" vertical="center"/>
    </xf>
    <xf numFmtId="165" fontId="2" fillId="2" borderId="34" xfId="0" applyNumberFormat="1" applyFont="1" applyFill="1" applyBorder="1" applyAlignment="1">
      <alignment horizontal="center" vertical="center"/>
    </xf>
    <xf numFmtId="165" fontId="2" fillId="2" borderId="38" xfId="0" applyNumberFormat="1" applyFont="1" applyFill="1" applyBorder="1" applyAlignment="1">
      <alignment horizontal="center" vertical="center"/>
    </xf>
    <xf numFmtId="165" fontId="6" fillId="2" borderId="34" xfId="0" applyNumberFormat="1" applyFont="1" applyFill="1" applyBorder="1" applyAlignment="1">
      <alignment horizontal="center" vertical="center"/>
    </xf>
    <xf numFmtId="165" fontId="6" fillId="2" borderId="50" xfId="0" applyNumberFormat="1" applyFont="1" applyFill="1" applyBorder="1" applyAlignment="1">
      <alignment horizontal="center" vertical="center"/>
    </xf>
    <xf numFmtId="165" fontId="18" fillId="6" borderId="47" xfId="0" applyNumberFormat="1" applyFont="1" applyFill="1" applyBorder="1" applyAlignment="1">
      <alignment horizontal="center" vertical="center"/>
    </xf>
    <xf numFmtId="165" fontId="18" fillId="6" borderId="48" xfId="0" applyNumberFormat="1" applyFont="1" applyFill="1" applyBorder="1" applyAlignment="1">
      <alignment horizontal="center" vertical="center"/>
    </xf>
    <xf numFmtId="165" fontId="18" fillId="6" borderId="49" xfId="0" applyNumberFormat="1" applyFont="1" applyFill="1" applyBorder="1" applyAlignment="1">
      <alignment horizontal="center" vertical="center"/>
    </xf>
    <xf numFmtId="165" fontId="18" fillId="6" borderId="40" xfId="0" applyNumberFormat="1" applyFont="1" applyFill="1" applyBorder="1" applyAlignment="1">
      <alignment horizontal="center" vertical="center"/>
    </xf>
    <xf numFmtId="165" fontId="18" fillId="6" borderId="30" xfId="0" applyNumberFormat="1" applyFont="1" applyFill="1" applyBorder="1" applyAlignment="1">
      <alignment horizontal="center" vertical="center"/>
    </xf>
    <xf numFmtId="165" fontId="18" fillId="6" borderId="24" xfId="0" applyNumberFormat="1" applyFont="1" applyFill="1" applyBorder="1" applyAlignment="1">
      <alignment horizontal="center" vertical="center"/>
    </xf>
    <xf numFmtId="165" fontId="2" fillId="3" borderId="36" xfId="0" applyNumberFormat="1" applyFont="1" applyFill="1" applyBorder="1" applyAlignment="1">
      <alignment horizontal="center" vertical="center"/>
    </xf>
    <xf numFmtId="165" fontId="2" fillId="3" borderId="26" xfId="0" applyNumberFormat="1" applyFont="1" applyFill="1" applyBorder="1" applyAlignment="1">
      <alignment horizontal="center" vertical="center"/>
    </xf>
    <xf numFmtId="165" fontId="2" fillId="3" borderId="27" xfId="0" applyNumberFormat="1" applyFont="1" applyFill="1" applyBorder="1" applyAlignment="1">
      <alignment horizontal="center" vertical="center"/>
    </xf>
    <xf numFmtId="165" fontId="2" fillId="2" borderId="32" xfId="0" applyNumberFormat="1" applyFont="1" applyFill="1" applyBorder="1" applyAlignment="1">
      <alignment horizontal="center" vertical="center"/>
    </xf>
    <xf numFmtId="165" fontId="2" fillId="4" borderId="19" xfId="0" applyNumberFormat="1" applyFont="1" applyFill="1" applyBorder="1" applyAlignment="1">
      <alignment horizontal="center" vertical="center"/>
    </xf>
    <xf numFmtId="165" fontId="2" fillId="4" borderId="31" xfId="0" applyNumberFormat="1" applyFont="1" applyFill="1" applyBorder="1" applyAlignment="1">
      <alignment horizontal="center" vertical="center"/>
    </xf>
    <xf numFmtId="165" fontId="3" fillId="4" borderId="19" xfId="0" applyNumberFormat="1" applyFont="1" applyFill="1" applyBorder="1" applyAlignment="1">
      <alignment horizontal="center" vertical="center"/>
    </xf>
    <xf numFmtId="165" fontId="3" fillId="4" borderId="31" xfId="0" applyNumberFormat="1" applyFont="1" applyFill="1" applyBorder="1" applyAlignment="1">
      <alignment horizontal="center" vertical="center"/>
    </xf>
    <xf numFmtId="165" fontId="2" fillId="4" borderId="22" xfId="0" applyNumberFormat="1" applyFont="1" applyFill="1" applyBorder="1" applyAlignment="1">
      <alignment horizontal="center" vertical="center"/>
    </xf>
    <xf numFmtId="165" fontId="2" fillId="5" borderId="35" xfId="0" applyNumberFormat="1" applyFont="1" applyFill="1" applyBorder="1" applyAlignment="1">
      <alignment horizontal="center" vertical="center"/>
    </xf>
    <xf numFmtId="165" fontId="2" fillId="5" borderId="39" xfId="0" applyNumberFormat="1" applyFont="1" applyFill="1" applyBorder="1" applyAlignment="1">
      <alignment horizontal="center" vertical="center"/>
    </xf>
    <xf numFmtId="165" fontId="3" fillId="5" borderId="35" xfId="0" applyNumberFormat="1" applyFont="1" applyFill="1" applyBorder="1" applyAlignment="1">
      <alignment horizontal="center" vertical="center"/>
    </xf>
    <xf numFmtId="165" fontId="3" fillId="5" borderId="39" xfId="0" applyNumberFormat="1" applyFont="1" applyFill="1" applyBorder="1" applyAlignment="1">
      <alignment horizontal="center" vertical="center"/>
    </xf>
    <xf numFmtId="165" fontId="7" fillId="5" borderId="37" xfId="0" applyNumberFormat="1" applyFont="1" applyFill="1" applyBorder="1" applyAlignment="1">
      <alignment horizontal="center" vertical="center"/>
    </xf>
    <xf numFmtId="165" fontId="2" fillId="5" borderId="20" xfId="0" applyNumberFormat="1" applyFont="1" applyFill="1" applyBorder="1" applyAlignment="1">
      <alignment horizontal="center" vertical="center"/>
    </xf>
    <xf numFmtId="165" fontId="3" fillId="9" borderId="40" xfId="0" applyNumberFormat="1" applyFont="1" applyFill="1" applyBorder="1" applyAlignment="1">
      <alignment horizontal="center" vertical="center"/>
    </xf>
    <xf numFmtId="165" fontId="2" fillId="9" borderId="30" xfId="0" applyNumberFormat="1" applyFont="1" applyFill="1" applyBorder="1" applyAlignment="1">
      <alignment horizontal="center" vertical="center"/>
    </xf>
    <xf numFmtId="165" fontId="3" fillId="9" borderId="30" xfId="0" applyNumberFormat="1" applyFont="1" applyFill="1" applyBorder="1" applyAlignment="1">
      <alignment horizontal="center" vertical="center"/>
    </xf>
    <xf numFmtId="165" fontId="3" fillId="9" borderId="36" xfId="0" applyNumberFormat="1" applyFont="1" applyFill="1" applyBorder="1" applyAlignment="1">
      <alignment horizontal="center" vertical="center"/>
    </xf>
    <xf numFmtId="165" fontId="3" fillId="9" borderId="26" xfId="0" applyNumberFormat="1" applyFont="1" applyFill="1" applyBorder="1" applyAlignment="1">
      <alignment horizontal="center" vertical="center"/>
    </xf>
    <xf numFmtId="165" fontId="3" fillId="9" borderId="24" xfId="0" applyNumberFormat="1" applyFont="1" applyFill="1" applyBorder="1" applyAlignment="1">
      <alignment horizontal="center" vertical="center"/>
    </xf>
    <xf numFmtId="165" fontId="3" fillId="3" borderId="37" xfId="0" applyNumberFormat="1" applyFont="1" applyFill="1" applyBorder="1" applyAlignment="1">
      <alignment horizontal="center" vertical="center"/>
    </xf>
    <xf numFmtId="165" fontId="3" fillId="3" borderId="18" xfId="0" applyNumberFormat="1" applyFont="1" applyFill="1" applyBorder="1" applyAlignment="1">
      <alignment horizontal="center" vertical="center"/>
    </xf>
    <xf numFmtId="165" fontId="2" fillId="3" borderId="18" xfId="0" applyNumberFormat="1" applyFont="1" applyFill="1" applyBorder="1" applyAlignment="1">
      <alignment horizontal="center" vertical="center"/>
    </xf>
    <xf numFmtId="165" fontId="2" fillId="3" borderId="19" xfId="0" applyNumberFormat="1" applyFont="1" applyFill="1" applyBorder="1" applyAlignment="1">
      <alignment horizontal="center" vertical="center"/>
    </xf>
    <xf numFmtId="165" fontId="2" fillId="3" borderId="20" xfId="0" applyNumberFormat="1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/>
    </xf>
    <xf numFmtId="165" fontId="2" fillId="2" borderId="31" xfId="0" applyNumberFormat="1" applyFont="1" applyFill="1" applyBorder="1" applyAlignment="1">
      <alignment horizontal="center" vertical="center"/>
    </xf>
    <xf numFmtId="165" fontId="2" fillId="2" borderId="22" xfId="0" applyNumberFormat="1" applyFont="1" applyFill="1" applyBorder="1" applyAlignment="1">
      <alignment horizontal="center" vertical="center"/>
    </xf>
    <xf numFmtId="165" fontId="2" fillId="3" borderId="33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center" vertical="center"/>
    </xf>
    <xf numFmtId="165" fontId="2" fillId="3" borderId="29" xfId="0" applyNumberFormat="1" applyFont="1" applyFill="1" applyBorder="1" applyAlignment="1">
      <alignment horizontal="center" vertical="center"/>
    </xf>
    <xf numFmtId="165" fontId="2" fillId="2" borderId="45" xfId="0" applyNumberFormat="1" applyFont="1" applyFill="1" applyBorder="1" applyAlignment="1">
      <alignment horizontal="center" vertical="center"/>
    </xf>
    <xf numFmtId="165" fontId="2" fillId="2" borderId="46" xfId="0" applyNumberFormat="1" applyFont="1" applyFill="1" applyBorder="1" applyAlignment="1">
      <alignment horizontal="center" vertical="center"/>
    </xf>
    <xf numFmtId="165" fontId="2" fillId="2" borderId="42" xfId="0" applyNumberFormat="1" applyFont="1" applyFill="1" applyBorder="1" applyAlignment="1">
      <alignment horizontal="center" vertical="center"/>
    </xf>
    <xf numFmtId="165" fontId="2" fillId="2" borderId="43" xfId="0" applyNumberFormat="1" applyFont="1" applyFill="1" applyBorder="1" applyAlignment="1">
      <alignment horizontal="center" vertical="center"/>
    </xf>
    <xf numFmtId="165" fontId="2" fillId="3" borderId="34" xfId="0" applyNumberFormat="1" applyFont="1" applyFill="1" applyBorder="1" applyAlignment="1">
      <alignment horizontal="center" vertical="center"/>
    </xf>
    <xf numFmtId="165" fontId="2" fillId="3" borderId="31" xfId="0" applyNumberFormat="1" applyFont="1" applyFill="1" applyBorder="1" applyAlignment="1">
      <alignment horizontal="center" vertical="center"/>
    </xf>
    <xf numFmtId="165" fontId="2" fillId="4" borderId="36" xfId="0" applyNumberFormat="1" applyFont="1" applyFill="1" applyBorder="1" applyAlignment="1">
      <alignment horizontal="center" vertical="center"/>
    </xf>
    <xf numFmtId="165" fontId="2" fillId="5" borderId="36" xfId="0" applyNumberFormat="1" applyFont="1" applyFill="1" applyBorder="1" applyAlignment="1">
      <alignment horizontal="center" vertical="center"/>
    </xf>
    <xf numFmtId="165" fontId="2" fillId="5" borderId="26" xfId="0" applyNumberFormat="1" applyFont="1" applyFill="1" applyBorder="1" applyAlignment="1">
      <alignment horizontal="center" vertical="center"/>
    </xf>
    <xf numFmtId="165" fontId="11" fillId="5" borderId="31" xfId="0" applyNumberFormat="1" applyFont="1" applyFill="1" applyBorder="1" applyAlignment="1">
      <alignment horizontal="center" vertical="center"/>
    </xf>
    <xf numFmtId="165" fontId="2" fillId="5" borderId="33" xfId="0" applyNumberFormat="1" applyFont="1" applyFill="1" applyBorder="1" applyAlignment="1">
      <alignment horizontal="center" vertical="center"/>
    </xf>
    <xf numFmtId="165" fontId="2" fillId="11" borderId="0" xfId="0" applyNumberFormat="1" applyFont="1" applyFill="1" applyBorder="1" applyAlignment="1">
      <alignment horizontal="center" vertical="center"/>
    </xf>
    <xf numFmtId="165" fontId="2" fillId="5" borderId="22" xfId="0" applyNumberFormat="1" applyFont="1" applyFill="1" applyBorder="1" applyAlignment="1">
      <alignment horizontal="center" vertical="center"/>
    </xf>
    <xf numFmtId="165" fontId="11" fillId="9" borderId="19" xfId="0" applyNumberFormat="1" applyFont="1" applyFill="1" applyBorder="1" applyAlignment="1">
      <alignment horizontal="center" vertical="center"/>
    </xf>
    <xf numFmtId="165" fontId="11" fillId="9" borderId="31" xfId="0" applyNumberFormat="1" applyFont="1" applyFill="1" applyBorder="1" applyAlignment="1">
      <alignment horizontal="center" vertical="center"/>
    </xf>
    <xf numFmtId="165" fontId="11" fillId="9" borderId="37" xfId="0" applyNumberFormat="1" applyFont="1" applyFill="1" applyBorder="1" applyAlignment="1">
      <alignment horizontal="center" vertical="center"/>
    </xf>
    <xf numFmtId="165" fontId="11" fillId="9" borderId="18" xfId="0" applyNumberFormat="1" applyFont="1" applyFill="1" applyBorder="1" applyAlignment="1">
      <alignment horizontal="center" vertical="center"/>
    </xf>
    <xf numFmtId="165" fontId="11" fillId="9" borderId="36" xfId="0" applyNumberFormat="1" applyFont="1" applyFill="1" applyBorder="1" applyAlignment="1">
      <alignment horizontal="center" vertical="center"/>
    </xf>
    <xf numFmtId="165" fontId="11" fillId="9" borderId="22" xfId="0" applyNumberFormat="1" applyFont="1" applyFill="1" applyBorder="1" applyAlignment="1">
      <alignment horizontal="center" vertical="center"/>
    </xf>
    <xf numFmtId="165" fontId="8" fillId="10" borderId="36" xfId="0" applyNumberFormat="1" applyFont="1" applyFill="1" applyBorder="1" applyAlignment="1">
      <alignment horizontal="center" vertical="center"/>
    </xf>
    <xf numFmtId="165" fontId="8" fillId="10" borderId="26" xfId="0" applyNumberFormat="1" applyFont="1" applyFill="1" applyBorder="1" applyAlignment="1">
      <alignment horizontal="center" vertical="center"/>
    </xf>
    <xf numFmtId="165" fontId="8" fillId="10" borderId="19" xfId="0" applyNumberFormat="1" applyFont="1" applyFill="1" applyBorder="1" applyAlignment="1">
      <alignment horizontal="center" vertical="center"/>
    </xf>
    <xf numFmtId="165" fontId="8" fillId="10" borderId="31" xfId="0" applyNumberFormat="1" applyFont="1" applyFill="1" applyBorder="1" applyAlignment="1">
      <alignment horizontal="center" vertical="center"/>
    </xf>
    <xf numFmtId="165" fontId="8" fillId="10" borderId="27" xfId="0" applyNumberFormat="1" applyFont="1" applyFill="1" applyBorder="1" applyAlignment="1">
      <alignment horizontal="center" vertical="center"/>
    </xf>
    <xf numFmtId="165" fontId="2" fillId="2" borderId="47" xfId="0" applyNumberFormat="1" applyFont="1" applyFill="1" applyBorder="1" applyAlignment="1">
      <alignment horizontal="center" vertical="center"/>
    </xf>
    <xf numFmtId="166" fontId="2" fillId="4" borderId="31" xfId="0" applyNumberFormat="1" applyFont="1" applyFill="1" applyBorder="1" applyAlignment="1">
      <alignment horizontal="center" vertical="center"/>
    </xf>
    <xf numFmtId="0" fontId="8" fillId="4" borderId="21" xfId="1" applyFont="1" applyFill="1" applyBorder="1" applyAlignment="1" applyProtection="1">
      <alignment horizontal="center" vertical="center" wrapText="1"/>
    </xf>
    <xf numFmtId="0" fontId="8" fillId="4" borderId="31" xfId="1" applyFont="1" applyFill="1" applyBorder="1" applyAlignment="1" applyProtection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26" xfId="0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horizontal="center" vertical="center" wrapText="1"/>
    </xf>
    <xf numFmtId="0" fontId="3" fillId="8" borderId="2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10" fillId="9" borderId="4" xfId="0" applyFont="1" applyFill="1" applyBorder="1" applyAlignment="1">
      <alignment horizontal="center" wrapText="1"/>
    </xf>
    <xf numFmtId="0" fontId="10" fillId="9" borderId="11" xfId="0" applyFont="1" applyFill="1" applyBorder="1" applyAlignment="1">
      <alignment horizontal="center" wrapText="1"/>
    </xf>
    <xf numFmtId="0" fontId="12" fillId="10" borderId="8" xfId="0" applyFont="1" applyFill="1" applyBorder="1" applyAlignment="1">
      <alignment horizontal="center"/>
    </xf>
    <xf numFmtId="0" fontId="12" fillId="10" borderId="16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0" fillId="9" borderId="2" xfId="1" applyFont="1" applyFill="1" applyBorder="1" applyAlignment="1" applyProtection="1">
      <alignment horizontal="center" vertical="center" wrapText="1"/>
    </xf>
    <xf numFmtId="0" fontId="10" fillId="9" borderId="7" xfId="1" applyFont="1" applyFill="1" applyBorder="1" applyAlignment="1" applyProtection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2">
    <cellStyle name="Звичайний" xfId="0" builtinId="0"/>
    <cellStyle name="Обычный_ZV1PIV98" xfId="1"/>
  </cellStyles>
  <dxfs count="0"/>
  <tableStyles count="0" defaultTableStyle="TableStyleMedium2" defaultPivotStyle="PivotStyleLight16"/>
  <colors>
    <mruColors>
      <color rgb="FFDA969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view="pageBreakPreview" zoomScale="80" zoomScaleNormal="100" zoomScaleSheetLayoutView="80" workbookViewId="0">
      <pane xSplit="2" ySplit="4" topLeftCell="C31" activePane="bottomRight" state="frozen"/>
      <selection pane="topRight" activeCell="C1" sqref="C1"/>
      <selection pane="bottomLeft" activeCell="A5" sqref="A5"/>
      <selection pane="bottomRight" activeCell="G37" sqref="G37"/>
    </sheetView>
  </sheetViews>
  <sheetFormatPr defaultRowHeight="15" x14ac:dyDescent="0.25"/>
  <cols>
    <col min="1" max="1" width="14.7109375" customWidth="1"/>
    <col min="2" max="2" width="43.5703125" customWidth="1"/>
    <col min="3" max="3" width="23.28515625" customWidth="1"/>
    <col min="4" max="4" width="22.28515625" customWidth="1"/>
    <col min="5" max="5" width="24.28515625" customWidth="1"/>
    <col min="6" max="6" width="19.42578125" customWidth="1"/>
    <col min="7" max="7" width="21.85546875" customWidth="1"/>
    <col min="8" max="8" width="21.5703125" customWidth="1"/>
    <col min="9" max="9" width="17.42578125" customWidth="1"/>
    <col min="10" max="10" width="18" customWidth="1"/>
  </cols>
  <sheetData>
    <row r="1" spans="1:10" ht="19.5" thickBot="1" x14ac:dyDescent="0.35">
      <c r="A1" s="12"/>
      <c r="B1" s="12"/>
      <c r="C1" s="12"/>
      <c r="D1" s="12"/>
      <c r="E1" s="12"/>
      <c r="F1" s="12"/>
      <c r="G1" s="12"/>
      <c r="H1" s="12"/>
      <c r="I1" s="12"/>
      <c r="J1" s="22" t="s">
        <v>24</v>
      </c>
    </row>
    <row r="2" spans="1:10" ht="41.25" customHeight="1" x14ac:dyDescent="0.5">
      <c r="A2" s="145" t="s">
        <v>29</v>
      </c>
      <c r="B2" s="146"/>
      <c r="C2" s="146"/>
      <c r="D2" s="146"/>
      <c r="E2" s="146"/>
      <c r="F2" s="146"/>
      <c r="G2" s="146"/>
      <c r="H2" s="146"/>
      <c r="I2" s="146"/>
      <c r="J2" s="147"/>
    </row>
    <row r="3" spans="1:10" ht="51.75" customHeight="1" thickBot="1" x14ac:dyDescent="0.6">
      <c r="A3" s="148" t="s">
        <v>45</v>
      </c>
      <c r="B3" s="149"/>
      <c r="C3" s="149"/>
      <c r="D3" s="149"/>
      <c r="E3" s="149"/>
      <c r="F3" s="149"/>
      <c r="G3" s="149"/>
      <c r="H3" s="149"/>
      <c r="I3" s="149"/>
      <c r="J3" s="150"/>
    </row>
    <row r="4" spans="1:10" ht="117.75" customHeight="1" thickBot="1" x14ac:dyDescent="0.3">
      <c r="A4" s="23" t="s">
        <v>19</v>
      </c>
      <c r="B4" s="24" t="s">
        <v>20</v>
      </c>
      <c r="C4" s="13" t="s">
        <v>30</v>
      </c>
      <c r="D4" s="14" t="s">
        <v>46</v>
      </c>
      <c r="E4" s="13" t="s">
        <v>47</v>
      </c>
      <c r="F4" s="15" t="s">
        <v>48</v>
      </c>
      <c r="G4" s="16" t="s">
        <v>49</v>
      </c>
      <c r="H4" s="17" t="s">
        <v>17</v>
      </c>
      <c r="I4" s="18" t="s">
        <v>50</v>
      </c>
      <c r="J4" s="19" t="s">
        <v>31</v>
      </c>
    </row>
    <row r="5" spans="1:10" ht="32.25" customHeight="1" thickBot="1" x14ac:dyDescent="0.3">
      <c r="A5" s="153" t="s">
        <v>22</v>
      </c>
      <c r="B5" s="154"/>
      <c r="C5" s="154"/>
      <c r="D5" s="154"/>
      <c r="E5" s="154"/>
      <c r="F5" s="154"/>
      <c r="G5" s="154"/>
      <c r="H5" s="155"/>
      <c r="I5" s="155"/>
      <c r="J5" s="156"/>
    </row>
    <row r="6" spans="1:10" ht="42" customHeight="1" thickBot="1" x14ac:dyDescent="0.3">
      <c r="A6" s="5">
        <v>10000000</v>
      </c>
      <c r="B6" s="10" t="s">
        <v>0</v>
      </c>
      <c r="C6" s="54">
        <f>C7+C10+C11+C14</f>
        <v>618926.33000000007</v>
      </c>
      <c r="D6" s="54">
        <f t="shared" ref="D6:F6" si="0">D7+D10+D11+D14</f>
        <v>403482.89999999997</v>
      </c>
      <c r="E6" s="54">
        <f t="shared" si="0"/>
        <v>412528.12118999998</v>
      </c>
      <c r="F6" s="54">
        <f t="shared" si="0"/>
        <v>335537.23209</v>
      </c>
      <c r="G6" s="56">
        <f t="shared" ref="G6:G11" si="1">E6-D6</f>
        <v>9045.2211900000111</v>
      </c>
      <c r="H6" s="57">
        <f>E6-F6</f>
        <v>76990.889099999971</v>
      </c>
      <c r="I6" s="54">
        <f>E6/D6*100</f>
        <v>102.24178551061271</v>
      </c>
      <c r="J6" s="58">
        <f>E6/F6*100</f>
        <v>122.94555767192743</v>
      </c>
    </row>
    <row r="7" spans="1:10" ht="82.5" customHeight="1" x14ac:dyDescent="0.25">
      <c r="A7" s="4">
        <v>11000000</v>
      </c>
      <c r="B7" s="43" t="s">
        <v>41</v>
      </c>
      <c r="C7" s="59">
        <v>422038.4</v>
      </c>
      <c r="D7" s="60">
        <v>268476.3</v>
      </c>
      <c r="E7" s="59">
        <v>275515.28541999997</v>
      </c>
      <c r="F7" s="60">
        <v>221229.80335</v>
      </c>
      <c r="G7" s="59">
        <f t="shared" si="1"/>
        <v>7038.9854199999827</v>
      </c>
      <c r="H7" s="60">
        <f>E7-F7</f>
        <v>54285.482069999969</v>
      </c>
      <c r="I7" s="61">
        <f>E7/D7*100</f>
        <v>102.62182748346873</v>
      </c>
      <c r="J7" s="62">
        <f>E7/F7*100</f>
        <v>124.53805104374513</v>
      </c>
    </row>
    <row r="8" spans="1:10" ht="104.25" customHeight="1" x14ac:dyDescent="0.25">
      <c r="A8" s="26">
        <v>11010100</v>
      </c>
      <c r="B8" s="45" t="s">
        <v>42</v>
      </c>
      <c r="C8" s="63">
        <v>391000.7</v>
      </c>
      <c r="D8" s="64">
        <v>250569.9</v>
      </c>
      <c r="E8" s="63">
        <v>255977.49332000001</v>
      </c>
      <c r="F8" s="64">
        <v>211439.37377000001</v>
      </c>
      <c r="G8" s="63">
        <f t="shared" ref="G8:G9" si="2">E8-D8</f>
        <v>5407.5933200000145</v>
      </c>
      <c r="H8" s="64">
        <f t="shared" ref="H8:H9" si="3">E8-F8</f>
        <v>44538.119550000003</v>
      </c>
      <c r="I8" s="65">
        <f t="shared" ref="I8:I9" si="4">E8/D8*100</f>
        <v>102.15811768293</v>
      </c>
      <c r="J8" s="66">
        <f t="shared" ref="J8:J9" si="5">E8/F8*100</f>
        <v>121.06425059622423</v>
      </c>
    </row>
    <row r="9" spans="1:10" ht="91.5" customHeight="1" thickBot="1" x14ac:dyDescent="0.3">
      <c r="A9" s="27">
        <v>11010400</v>
      </c>
      <c r="B9" s="46" t="s">
        <v>43</v>
      </c>
      <c r="C9" s="67">
        <v>27500</v>
      </c>
      <c r="D9" s="68">
        <v>15546.5</v>
      </c>
      <c r="E9" s="67">
        <v>17364.766189999998</v>
      </c>
      <c r="F9" s="68">
        <v>7914.1836400000002</v>
      </c>
      <c r="G9" s="67">
        <f t="shared" si="2"/>
        <v>1818.2661899999985</v>
      </c>
      <c r="H9" s="68">
        <f t="shared" si="3"/>
        <v>9450.5825499999992</v>
      </c>
      <c r="I9" s="69">
        <f t="shared" si="4"/>
        <v>111.69566262502812</v>
      </c>
      <c r="J9" s="70">
        <f t="shared" si="5"/>
        <v>219.41323299897547</v>
      </c>
    </row>
    <row r="10" spans="1:10" ht="67.5" customHeight="1" thickBot="1" x14ac:dyDescent="0.3">
      <c r="A10" s="34">
        <v>13000000</v>
      </c>
      <c r="B10" s="35" t="s">
        <v>1</v>
      </c>
      <c r="C10" s="71">
        <v>715.9</v>
      </c>
      <c r="D10" s="72">
        <v>538</v>
      </c>
      <c r="E10" s="71">
        <v>431.69216</v>
      </c>
      <c r="F10" s="72">
        <v>419.19180999999998</v>
      </c>
      <c r="G10" s="71">
        <f t="shared" si="1"/>
        <v>-106.30784</v>
      </c>
      <c r="H10" s="72">
        <f t="shared" ref="H10:H14" si="6">E10-F10</f>
        <v>12.500350000000026</v>
      </c>
      <c r="I10" s="73">
        <f>E10/D10*100</f>
        <v>80.240178438661715</v>
      </c>
      <c r="J10" s="74">
        <f t="shared" ref="J10:J14" si="7">E10/F10*100</f>
        <v>102.9820119815795</v>
      </c>
    </row>
    <row r="11" spans="1:10" ht="51.75" customHeight="1" x14ac:dyDescent="0.25">
      <c r="A11" s="3">
        <v>14000000</v>
      </c>
      <c r="B11" s="47" t="s">
        <v>2</v>
      </c>
      <c r="C11" s="59">
        <f>C12+C13</f>
        <v>46355.630000000005</v>
      </c>
      <c r="D11" s="60">
        <f t="shared" ref="D11:F11" si="8">D12+D13</f>
        <v>31283.1</v>
      </c>
      <c r="E11" s="59">
        <f t="shared" si="8"/>
        <v>31773.616089999996</v>
      </c>
      <c r="F11" s="60">
        <f t="shared" si="8"/>
        <v>24193.34734</v>
      </c>
      <c r="G11" s="59">
        <f t="shared" si="1"/>
        <v>490.51608999999735</v>
      </c>
      <c r="H11" s="60">
        <f t="shared" si="6"/>
        <v>7580.2687499999956</v>
      </c>
      <c r="I11" s="61">
        <f t="shared" ref="I11:I14" si="9">E11/D11*100</f>
        <v>101.5679906722799</v>
      </c>
      <c r="J11" s="62">
        <f t="shared" si="7"/>
        <v>131.33203786756363</v>
      </c>
    </row>
    <row r="12" spans="1:10" ht="51.75" customHeight="1" x14ac:dyDescent="0.25">
      <c r="A12" s="36" t="s">
        <v>39</v>
      </c>
      <c r="B12" s="48" t="s">
        <v>38</v>
      </c>
      <c r="C12" s="63">
        <f>3100+25460</f>
        <v>28560</v>
      </c>
      <c r="D12" s="64">
        <f>2020+17020</f>
        <v>19040</v>
      </c>
      <c r="E12" s="63">
        <f>1599.679+17641.17287</f>
        <v>19240.851869999999</v>
      </c>
      <c r="F12" s="64">
        <f>1946.89412+12331.60275</f>
        <v>14278.496869999999</v>
      </c>
      <c r="G12" s="63">
        <f t="shared" ref="G12:G13" si="10">E12-D12</f>
        <v>200.8518699999986</v>
      </c>
      <c r="H12" s="64">
        <f t="shared" ref="H12:H13" si="11">E12-F12</f>
        <v>4962.3549999999996</v>
      </c>
      <c r="I12" s="65">
        <f t="shared" ref="I12:I13" si="12">E12/D12*100</f>
        <v>101.05489427521009</v>
      </c>
      <c r="J12" s="66">
        <f t="shared" ref="J12:J13" si="13">E12/F12*100</f>
        <v>134.7540434065312</v>
      </c>
    </row>
    <row r="13" spans="1:10" ht="51.75" customHeight="1" thickBot="1" x14ac:dyDescent="0.3">
      <c r="A13" s="37" t="s">
        <v>40</v>
      </c>
      <c r="B13" s="49" t="s">
        <v>44</v>
      </c>
      <c r="C13" s="67">
        <v>17795.63</v>
      </c>
      <c r="D13" s="68">
        <v>12243.1</v>
      </c>
      <c r="E13" s="67">
        <v>12532.764219999999</v>
      </c>
      <c r="F13" s="68">
        <v>9914.8504699999994</v>
      </c>
      <c r="G13" s="67">
        <f t="shared" si="10"/>
        <v>289.66421999999875</v>
      </c>
      <c r="H13" s="68">
        <f t="shared" si="11"/>
        <v>2617.9137499999997</v>
      </c>
      <c r="I13" s="69">
        <f t="shared" si="12"/>
        <v>102.36593852864063</v>
      </c>
      <c r="J13" s="70">
        <f t="shared" si="13"/>
        <v>126.40396602975699</v>
      </c>
    </row>
    <row r="14" spans="1:10" ht="40.5" customHeight="1" x14ac:dyDescent="0.25">
      <c r="A14" s="38">
        <v>18000000</v>
      </c>
      <c r="B14" s="50" t="s">
        <v>3</v>
      </c>
      <c r="C14" s="75">
        <f>C15+C16+C17+C18</f>
        <v>149816.4</v>
      </c>
      <c r="D14" s="76">
        <f t="shared" ref="D14:F14" si="14">D15+D16+D17+D18</f>
        <v>103185.5</v>
      </c>
      <c r="E14" s="75">
        <f t="shared" si="14"/>
        <v>104807.52752</v>
      </c>
      <c r="F14" s="76">
        <f t="shared" si="14"/>
        <v>89694.889590000006</v>
      </c>
      <c r="G14" s="141">
        <f>E14-D14</f>
        <v>1622.0275200000033</v>
      </c>
      <c r="H14" s="76">
        <f t="shared" si="6"/>
        <v>15112.637929999997</v>
      </c>
      <c r="I14" s="77">
        <f t="shared" si="9"/>
        <v>101.57195295850676</v>
      </c>
      <c r="J14" s="78">
        <f t="shared" si="7"/>
        <v>116.8489397769267</v>
      </c>
    </row>
    <row r="15" spans="1:10" ht="48.75" customHeight="1" x14ac:dyDescent="0.25">
      <c r="A15" s="39" t="s">
        <v>33</v>
      </c>
      <c r="B15" s="51" t="s">
        <v>34</v>
      </c>
      <c r="C15" s="79">
        <v>20025.5</v>
      </c>
      <c r="D15" s="80">
        <v>14611.6</v>
      </c>
      <c r="E15" s="79">
        <v>15034.59857</v>
      </c>
      <c r="F15" s="80">
        <v>13409.610119999999</v>
      </c>
      <c r="G15" s="79">
        <f>E15-D15</f>
        <v>422.99856999999975</v>
      </c>
      <c r="H15" s="80">
        <f>E15-F15</f>
        <v>1624.9884500000007</v>
      </c>
      <c r="I15" s="79">
        <f>E15/D15*100</f>
        <v>102.89495038188836</v>
      </c>
      <c r="J15" s="81">
        <f>E15/F15*100</f>
        <v>112.11808870994977</v>
      </c>
    </row>
    <row r="16" spans="1:10" ht="48.75" customHeight="1" x14ac:dyDescent="0.25">
      <c r="A16" s="39" t="s">
        <v>32</v>
      </c>
      <c r="B16" s="51" t="s">
        <v>35</v>
      </c>
      <c r="C16" s="79">
        <v>60905.5</v>
      </c>
      <c r="D16" s="80">
        <v>41130.400000000001</v>
      </c>
      <c r="E16" s="79">
        <v>41914.395960000002</v>
      </c>
      <c r="F16" s="80">
        <v>33599.50275</v>
      </c>
      <c r="G16" s="79">
        <f>E16-D16</f>
        <v>783.9959600000002</v>
      </c>
      <c r="H16" s="80">
        <f>E16-F16</f>
        <v>8314.893210000002</v>
      </c>
      <c r="I16" s="79">
        <f>E16/D16*100</f>
        <v>101.90612286775718</v>
      </c>
      <c r="J16" s="81">
        <f>E16/F16*100</f>
        <v>124.74707221671606</v>
      </c>
    </row>
    <row r="17" spans="1:11" ht="76.5" customHeight="1" x14ac:dyDescent="0.25">
      <c r="A17" s="40" t="s">
        <v>37</v>
      </c>
      <c r="B17" s="52" t="s">
        <v>36</v>
      </c>
      <c r="C17" s="79">
        <v>77.7</v>
      </c>
      <c r="D17" s="80">
        <v>58</v>
      </c>
      <c r="E17" s="79">
        <f>126.7232+13.66327</f>
        <v>140.38647</v>
      </c>
      <c r="F17" s="80">
        <f>61.41667+25.2792</f>
        <v>86.695869999999999</v>
      </c>
      <c r="G17" s="79">
        <f t="shared" ref="G17:G18" si="15">E17-D17</f>
        <v>82.386470000000003</v>
      </c>
      <c r="H17" s="80">
        <f t="shared" ref="H17:H18" si="16">E17-F17</f>
        <v>53.690600000000003</v>
      </c>
      <c r="I17" s="79">
        <f>E17/D17*100</f>
        <v>242.04563793103452</v>
      </c>
      <c r="J17" s="81">
        <f t="shared" ref="J17:J18" si="17">E17/F17*100</f>
        <v>161.92982433880644</v>
      </c>
    </row>
    <row r="18" spans="1:11" ht="33.75" customHeight="1" thickBot="1" x14ac:dyDescent="0.3">
      <c r="A18" s="41">
        <v>18050000</v>
      </c>
      <c r="B18" s="53" t="s">
        <v>4</v>
      </c>
      <c r="C18" s="82">
        <v>68807.7</v>
      </c>
      <c r="D18" s="83">
        <v>47385.5</v>
      </c>
      <c r="E18" s="82">
        <v>47718.146520000002</v>
      </c>
      <c r="F18" s="83">
        <v>42599.080849999998</v>
      </c>
      <c r="G18" s="82">
        <f t="shared" si="15"/>
        <v>332.64652000000206</v>
      </c>
      <c r="H18" s="83">
        <f t="shared" si="16"/>
        <v>5119.0656700000036</v>
      </c>
      <c r="I18" s="82">
        <f t="shared" ref="I18" si="18">E18/D18*100</f>
        <v>100.70200065420858</v>
      </c>
      <c r="J18" s="84">
        <f t="shared" si="17"/>
        <v>112.01684535876552</v>
      </c>
    </row>
    <row r="19" spans="1:11" ht="56.25" customHeight="1" thickBot="1" x14ac:dyDescent="0.3">
      <c r="A19" s="8">
        <v>20000000</v>
      </c>
      <c r="B19" s="42" t="s">
        <v>5</v>
      </c>
      <c r="C19" s="85">
        <f t="shared" ref="C19:F19" si="19">C20+C21+C22</f>
        <v>7017.3</v>
      </c>
      <c r="D19" s="86">
        <f t="shared" si="19"/>
        <v>4881.5</v>
      </c>
      <c r="E19" s="85">
        <f t="shared" si="19"/>
        <v>4859.8261200000006</v>
      </c>
      <c r="F19" s="86">
        <f t="shared" si="19"/>
        <v>5244.9009399999995</v>
      </c>
      <c r="G19" s="85">
        <f t="shared" ref="G19:G25" si="20">E19-D19</f>
        <v>-21.673879999999372</v>
      </c>
      <c r="H19" s="86">
        <f>E19-F19</f>
        <v>-385.07481999999891</v>
      </c>
      <c r="I19" s="85">
        <f t="shared" ref="I19:I24" si="21">E19/D19*100</f>
        <v>99.555999590289872</v>
      </c>
      <c r="J19" s="87">
        <f t="shared" ref="J19:J25" si="22">E19/F19*100</f>
        <v>92.658110717339909</v>
      </c>
    </row>
    <row r="20" spans="1:11" ht="51" customHeight="1" thickBot="1" x14ac:dyDescent="0.3">
      <c r="A20" s="4">
        <v>21000000</v>
      </c>
      <c r="B20" s="43" t="s">
        <v>6</v>
      </c>
      <c r="C20" s="59">
        <v>2257.1999999999998</v>
      </c>
      <c r="D20" s="60">
        <v>1598.2</v>
      </c>
      <c r="E20" s="59">
        <v>1529.6659999999999</v>
      </c>
      <c r="F20" s="60">
        <v>1454.4502299999999</v>
      </c>
      <c r="G20" s="59">
        <f t="shared" si="20"/>
        <v>-68.534000000000106</v>
      </c>
      <c r="H20" s="60">
        <f>E20-F20</f>
        <v>75.21577000000002</v>
      </c>
      <c r="I20" s="59">
        <f t="shared" si="21"/>
        <v>95.711800775872845</v>
      </c>
      <c r="J20" s="88">
        <f t="shared" si="22"/>
        <v>105.17142274438638</v>
      </c>
    </row>
    <row r="21" spans="1:11" ht="63.75" customHeight="1" thickBot="1" x14ac:dyDescent="0.3">
      <c r="A21" s="4">
        <v>22000000</v>
      </c>
      <c r="B21" s="44" t="s">
        <v>7</v>
      </c>
      <c r="C21" s="59">
        <v>3939.9</v>
      </c>
      <c r="D21" s="60">
        <v>2647.1</v>
      </c>
      <c r="E21" s="59">
        <v>2527.4787200000001</v>
      </c>
      <c r="F21" s="60">
        <v>2624.12464</v>
      </c>
      <c r="G21" s="59">
        <f t="shared" si="20"/>
        <v>-119.62127999999984</v>
      </c>
      <c r="H21" s="60">
        <f>E21-F21</f>
        <v>-96.645919999999933</v>
      </c>
      <c r="I21" s="59">
        <f t="shared" si="21"/>
        <v>95.481044161535266</v>
      </c>
      <c r="J21" s="88">
        <f t="shared" si="22"/>
        <v>96.317022502406743</v>
      </c>
    </row>
    <row r="22" spans="1:11" ht="42.75" customHeight="1" thickBot="1" x14ac:dyDescent="0.3">
      <c r="A22" s="4">
        <v>24000000</v>
      </c>
      <c r="B22" s="43" t="s">
        <v>8</v>
      </c>
      <c r="C22" s="59">
        <v>820.2</v>
      </c>
      <c r="D22" s="60">
        <v>636.20000000000005</v>
      </c>
      <c r="E22" s="59">
        <v>802.68140000000005</v>
      </c>
      <c r="F22" s="60">
        <v>1166.3260700000001</v>
      </c>
      <c r="G22" s="59">
        <f t="shared" si="20"/>
        <v>166.48140000000001</v>
      </c>
      <c r="H22" s="60">
        <f>E22-F22</f>
        <v>-363.64467000000002</v>
      </c>
      <c r="I22" s="59">
        <f t="shared" si="21"/>
        <v>126.16809179503301</v>
      </c>
      <c r="J22" s="88">
        <f t="shared" si="22"/>
        <v>68.821354563394095</v>
      </c>
    </row>
    <row r="23" spans="1:11" ht="52.5" customHeight="1" thickBot="1" x14ac:dyDescent="0.3">
      <c r="A23" s="143" t="s">
        <v>16</v>
      </c>
      <c r="B23" s="144"/>
      <c r="C23" s="89">
        <f>C6+C19</f>
        <v>625943.63000000012</v>
      </c>
      <c r="D23" s="142">
        <f>D6+D19</f>
        <v>408364.39999999997</v>
      </c>
      <c r="E23" s="91">
        <f>E6+E19</f>
        <v>417387.94730999996</v>
      </c>
      <c r="F23" s="92">
        <f>F6+F19</f>
        <v>340782.13303000003</v>
      </c>
      <c r="G23" s="89">
        <f t="shared" si="20"/>
        <v>9023.5473099999945</v>
      </c>
      <c r="H23" s="90">
        <f>H6+H19</f>
        <v>76605.814279999977</v>
      </c>
      <c r="I23" s="89">
        <f t="shared" si="21"/>
        <v>102.2096802047387</v>
      </c>
      <c r="J23" s="93">
        <f t="shared" si="22"/>
        <v>122.47941040772115</v>
      </c>
    </row>
    <row r="24" spans="1:11" s="1" customFormat="1" ht="48" customHeight="1" x14ac:dyDescent="0.35">
      <c r="A24" s="163" t="s">
        <v>9</v>
      </c>
      <c r="B24" s="164"/>
      <c r="C24" s="94">
        <v>195710.53239000001</v>
      </c>
      <c r="D24" s="95">
        <v>178473.78323</v>
      </c>
      <c r="E24" s="96">
        <v>177584.15864000001</v>
      </c>
      <c r="F24" s="97">
        <v>117500.22424</v>
      </c>
      <c r="G24" s="94">
        <f t="shared" si="20"/>
        <v>-889.62458999999217</v>
      </c>
      <c r="H24" s="95">
        <f>E24-F24</f>
        <v>60083.934400000013</v>
      </c>
      <c r="I24" s="98">
        <f t="shared" si="21"/>
        <v>99.501537663459771</v>
      </c>
      <c r="J24" s="99">
        <f t="shared" si="22"/>
        <v>151.13516573149309</v>
      </c>
    </row>
    <row r="25" spans="1:11" s="1" customFormat="1" ht="57.75" customHeight="1" thickBot="1" x14ac:dyDescent="0.4">
      <c r="A25" s="165" t="s">
        <v>10</v>
      </c>
      <c r="B25" s="166"/>
      <c r="C25" s="100">
        <f>C23+C24</f>
        <v>821654.16239000019</v>
      </c>
      <c r="D25" s="101">
        <f>D23+D24</f>
        <v>586838.18322999997</v>
      </c>
      <c r="E25" s="100">
        <f>E23+E24</f>
        <v>594972.10595</v>
      </c>
      <c r="F25" s="102">
        <f>F23+F24</f>
        <v>458282.35727000004</v>
      </c>
      <c r="G25" s="103">
        <f t="shared" si="20"/>
        <v>8133.9227200000314</v>
      </c>
      <c r="H25" s="104">
        <f>E25-F25</f>
        <v>136689.74867999996</v>
      </c>
      <c r="I25" s="100">
        <f>E25/D25*100</f>
        <v>101.3860588749066</v>
      </c>
      <c r="J25" s="105">
        <f t="shared" si="22"/>
        <v>129.8265352160324</v>
      </c>
    </row>
    <row r="26" spans="1:11" ht="38.25" customHeight="1" thickBot="1" x14ac:dyDescent="0.35">
      <c r="A26" s="167" t="s">
        <v>11</v>
      </c>
      <c r="B26" s="168"/>
      <c r="C26" s="168"/>
      <c r="D26" s="168"/>
      <c r="E26" s="168"/>
      <c r="F26" s="168"/>
      <c r="G26" s="168"/>
      <c r="H26" s="168"/>
      <c r="I26" s="168"/>
      <c r="J26" s="169"/>
    </row>
    <row r="27" spans="1:11" ht="36.75" customHeight="1" thickBot="1" x14ac:dyDescent="0.3">
      <c r="A27" s="5">
        <v>10000000</v>
      </c>
      <c r="B27" s="10" t="s">
        <v>0</v>
      </c>
      <c r="C27" s="106">
        <f>C28</f>
        <v>226.8</v>
      </c>
      <c r="D27" s="107">
        <f t="shared" ref="D27:F27" si="23">D28</f>
        <v>170.8</v>
      </c>
      <c r="E27" s="106">
        <f t="shared" si="23"/>
        <v>182.32006000000001</v>
      </c>
      <c r="F27" s="107">
        <f t="shared" si="23"/>
        <v>368.18813999999998</v>
      </c>
      <c r="G27" s="55">
        <f>E27-D27</f>
        <v>11.520060000000001</v>
      </c>
      <c r="H27" s="108">
        <f>E27-F27</f>
        <v>-185.86807999999996</v>
      </c>
      <c r="I27" s="109">
        <f>E27/D27*100</f>
        <v>106.74476580796252</v>
      </c>
      <c r="J27" s="110">
        <f>E27/F27*100</f>
        <v>49.518178396512184</v>
      </c>
    </row>
    <row r="28" spans="1:11" ht="37.5" customHeight="1" thickBot="1" x14ac:dyDescent="0.3">
      <c r="A28" s="6">
        <v>19010000</v>
      </c>
      <c r="B28" s="7" t="s">
        <v>12</v>
      </c>
      <c r="C28" s="111">
        <v>226.8</v>
      </c>
      <c r="D28" s="112">
        <v>170.8</v>
      </c>
      <c r="E28" s="111">
        <v>182.32006000000001</v>
      </c>
      <c r="F28" s="112">
        <v>368.18813999999998</v>
      </c>
      <c r="G28" s="111">
        <f>E28-D28</f>
        <v>11.520060000000001</v>
      </c>
      <c r="H28" s="112">
        <f>E28-F28</f>
        <v>-185.86807999999996</v>
      </c>
      <c r="I28" s="111">
        <f>E28/D28*100</f>
        <v>106.74476580796252</v>
      </c>
      <c r="J28" s="113">
        <f>E28/F28*100</f>
        <v>49.518178396512184</v>
      </c>
    </row>
    <row r="29" spans="1:11" ht="42.75" customHeight="1" thickBot="1" x14ac:dyDescent="0.3">
      <c r="A29" s="28">
        <v>20000000</v>
      </c>
      <c r="B29" s="29" t="s">
        <v>5</v>
      </c>
      <c r="C29" s="114">
        <f>C30+C31</f>
        <v>11147.779</v>
      </c>
      <c r="D29" s="115">
        <f t="shared" ref="D29:F29" si="24">D30+D31</f>
        <v>11127.8</v>
      </c>
      <c r="E29" s="114">
        <f t="shared" si="24"/>
        <v>17802.187609999997</v>
      </c>
      <c r="F29" s="114">
        <f t="shared" si="24"/>
        <v>7330.28629</v>
      </c>
      <c r="G29" s="114">
        <f t="shared" ref="G29:G33" si="25">E29-D29</f>
        <v>6674.3876099999979</v>
      </c>
      <c r="H29" s="115">
        <f t="shared" ref="H29:H33" si="26">E29-F29</f>
        <v>10471.901319999997</v>
      </c>
      <c r="I29" s="55">
        <f t="shared" ref="I29:I33" si="27">E29/D29*100</f>
        <v>159.97939943205304</v>
      </c>
      <c r="J29" s="116">
        <f t="shared" ref="J29:J33" si="28">E29/F29*100</f>
        <v>242.85801271207919</v>
      </c>
    </row>
    <row r="30" spans="1:11" ht="75" customHeight="1" thickBot="1" x14ac:dyDescent="0.3">
      <c r="A30" s="30">
        <v>24062100</v>
      </c>
      <c r="B30" s="31" t="s">
        <v>23</v>
      </c>
      <c r="C30" s="117">
        <v>77</v>
      </c>
      <c r="D30" s="117">
        <v>57</v>
      </c>
      <c r="E30" s="117">
        <v>36.462020000000003</v>
      </c>
      <c r="F30" s="117">
        <v>76.099999999999994</v>
      </c>
      <c r="G30" s="117">
        <f t="shared" si="25"/>
        <v>-20.537979999999997</v>
      </c>
      <c r="H30" s="117">
        <f t="shared" si="26"/>
        <v>-39.637979999999992</v>
      </c>
      <c r="I30" s="117">
        <f t="shared" si="27"/>
        <v>63.968456140350881</v>
      </c>
      <c r="J30" s="118">
        <f t="shared" si="28"/>
        <v>47.913298291721425</v>
      </c>
    </row>
    <row r="31" spans="1:11" ht="47.25" customHeight="1" thickBot="1" x14ac:dyDescent="0.35">
      <c r="A31" s="32">
        <v>25000000</v>
      </c>
      <c r="B31" s="33" t="s">
        <v>13</v>
      </c>
      <c r="C31" s="119">
        <v>11070.779</v>
      </c>
      <c r="D31" s="119">
        <v>11070.8</v>
      </c>
      <c r="E31" s="119">
        <v>17765.725589999998</v>
      </c>
      <c r="F31" s="119">
        <v>7254.1862899999996</v>
      </c>
      <c r="G31" s="119">
        <f t="shared" si="25"/>
        <v>6694.9255899999989</v>
      </c>
      <c r="H31" s="119">
        <f t="shared" si="26"/>
        <v>10511.539299999999</v>
      </c>
      <c r="I31" s="117">
        <f t="shared" si="27"/>
        <v>160.47372899880767</v>
      </c>
      <c r="J31" s="120">
        <f t="shared" si="28"/>
        <v>244.90307912949945</v>
      </c>
    </row>
    <row r="32" spans="1:11" ht="46.5" customHeight="1" thickBot="1" x14ac:dyDescent="0.35">
      <c r="A32" s="8">
        <v>30000000</v>
      </c>
      <c r="B32" s="25" t="s">
        <v>18</v>
      </c>
      <c r="C32" s="85">
        <v>1430.6</v>
      </c>
      <c r="D32" s="86">
        <v>1056.7</v>
      </c>
      <c r="E32" s="85">
        <v>717.07821000000001</v>
      </c>
      <c r="F32" s="86">
        <v>1009.82265</v>
      </c>
      <c r="G32" s="85">
        <f t="shared" si="25"/>
        <v>-339.62179000000003</v>
      </c>
      <c r="H32" s="86">
        <f t="shared" si="26"/>
        <v>-292.74443999999994</v>
      </c>
      <c r="I32" s="121">
        <f t="shared" si="27"/>
        <v>67.860150468439485</v>
      </c>
      <c r="J32" s="87">
        <f t="shared" si="28"/>
        <v>71.010311563124489</v>
      </c>
      <c r="K32" s="9"/>
    </row>
    <row r="33" spans="1:10" ht="60" customHeight="1" thickBot="1" x14ac:dyDescent="0.3">
      <c r="A33" s="2">
        <v>50110000</v>
      </c>
      <c r="B33" s="11" t="s">
        <v>28</v>
      </c>
      <c r="C33" s="109">
        <v>265</v>
      </c>
      <c r="D33" s="122">
        <v>265</v>
      </c>
      <c r="E33" s="109">
        <v>265</v>
      </c>
      <c r="F33" s="122">
        <v>330</v>
      </c>
      <c r="G33" s="109">
        <f t="shared" si="25"/>
        <v>0</v>
      </c>
      <c r="H33" s="122">
        <f t="shared" si="26"/>
        <v>-65</v>
      </c>
      <c r="I33" s="121">
        <f t="shared" si="27"/>
        <v>100</v>
      </c>
      <c r="J33" s="87">
        <f t="shared" si="28"/>
        <v>80.303030303030297</v>
      </c>
    </row>
    <row r="34" spans="1:10" ht="55.5" customHeight="1" thickBot="1" x14ac:dyDescent="0.35">
      <c r="A34" s="157" t="s">
        <v>21</v>
      </c>
      <c r="B34" s="158"/>
      <c r="C34" s="89">
        <f>C27+C29+C32+C33</f>
        <v>13070.179</v>
      </c>
      <c r="D34" s="90">
        <f t="shared" ref="D34" si="29">D27+D29+D32+D33</f>
        <v>12620.3</v>
      </c>
      <c r="E34" s="89">
        <f>E27+E29+E32+E33</f>
        <v>18966.585879999999</v>
      </c>
      <c r="F34" s="89">
        <f>F27+F29+F32+F33</f>
        <v>9038.2970800000003</v>
      </c>
      <c r="G34" s="89">
        <f>G27+G29+G32+G33</f>
        <v>6346.2858799999976</v>
      </c>
      <c r="H34" s="90">
        <f>E34-F34</f>
        <v>9928.2887999999984</v>
      </c>
      <c r="I34" s="123">
        <f t="shared" ref="I34:I37" si="30">E34/D34*100</f>
        <v>150.28633138673405</v>
      </c>
      <c r="J34" s="93">
        <f t="shared" ref="J34:J37" si="31">E34/F34*100</f>
        <v>209.84689607038231</v>
      </c>
    </row>
    <row r="35" spans="1:10" ht="44.25" customHeight="1" thickBot="1" x14ac:dyDescent="0.3">
      <c r="A35" s="151" t="s">
        <v>9</v>
      </c>
      <c r="B35" s="152"/>
      <c r="C35" s="124">
        <v>18692.373</v>
      </c>
      <c r="D35" s="125">
        <v>18692.373</v>
      </c>
      <c r="E35" s="124">
        <v>8287.15</v>
      </c>
      <c r="F35" s="126">
        <v>13545.253199999999</v>
      </c>
      <c r="G35" s="127">
        <f t="shared" ref="G35:G37" si="32">E35-D35</f>
        <v>-10405.223</v>
      </c>
      <c r="H35" s="128">
        <f t="shared" ref="H35:H37" si="33">E35-F35</f>
        <v>-5258.1031999999996</v>
      </c>
      <c r="I35" s="124">
        <f t="shared" si="30"/>
        <v>44.334392428398466</v>
      </c>
      <c r="J35" s="129">
        <f t="shared" si="31"/>
        <v>61.181211437228797</v>
      </c>
    </row>
    <row r="36" spans="1:10" ht="48.75" customHeight="1" thickBot="1" x14ac:dyDescent="0.4">
      <c r="A36" s="159" t="s">
        <v>14</v>
      </c>
      <c r="B36" s="160"/>
      <c r="C36" s="130">
        <f>C34+C35</f>
        <v>31762.552</v>
      </c>
      <c r="D36" s="131">
        <f t="shared" ref="D36:F36" si="34">D34+D35</f>
        <v>31312.672999999999</v>
      </c>
      <c r="E36" s="130">
        <f>E34+E35</f>
        <v>27253.73588</v>
      </c>
      <c r="F36" s="131">
        <f t="shared" si="34"/>
        <v>22583.550279999999</v>
      </c>
      <c r="G36" s="132">
        <f t="shared" si="32"/>
        <v>-4058.9371199999987</v>
      </c>
      <c r="H36" s="133">
        <f t="shared" si="33"/>
        <v>4670.1856000000007</v>
      </c>
      <c r="I36" s="134">
        <f t="shared" si="30"/>
        <v>87.037398180602466</v>
      </c>
      <c r="J36" s="135">
        <f t="shared" si="31"/>
        <v>120.67958997631972</v>
      </c>
    </row>
    <row r="37" spans="1:10" ht="68.25" customHeight="1" thickBot="1" x14ac:dyDescent="0.45">
      <c r="A37" s="161" t="s">
        <v>15</v>
      </c>
      <c r="B37" s="162"/>
      <c r="C37" s="136">
        <f>C25+C36</f>
        <v>853416.71439000021</v>
      </c>
      <c r="D37" s="137">
        <f t="shared" ref="D37:F37" si="35">D25+D36</f>
        <v>618150.85622999992</v>
      </c>
      <c r="E37" s="136">
        <f t="shared" si="35"/>
        <v>622225.84183000005</v>
      </c>
      <c r="F37" s="137">
        <f t="shared" si="35"/>
        <v>480865.90755000006</v>
      </c>
      <c r="G37" s="138">
        <f t="shared" si="32"/>
        <v>4074.9856000001309</v>
      </c>
      <c r="H37" s="139">
        <f t="shared" si="33"/>
        <v>141359.93427999999</v>
      </c>
      <c r="I37" s="136">
        <f t="shared" si="30"/>
        <v>100.65922186452232</v>
      </c>
      <c r="J37" s="140">
        <f t="shared" si="31"/>
        <v>129.39695496406168</v>
      </c>
    </row>
    <row r="38" spans="1:10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40" spans="1:10" ht="33" customHeight="1" x14ac:dyDescent="0.35">
      <c r="A40" s="20" t="s">
        <v>25</v>
      </c>
      <c r="B40" s="21"/>
      <c r="C40" s="21"/>
      <c r="D40" s="21"/>
      <c r="E40" s="21"/>
      <c r="F40" s="21" t="s">
        <v>27</v>
      </c>
      <c r="G40" s="1"/>
      <c r="H40" s="1"/>
    </row>
    <row r="41" spans="1:10" ht="23.25" x14ac:dyDescent="0.35">
      <c r="A41" s="21" t="s">
        <v>26</v>
      </c>
      <c r="B41" s="21"/>
      <c r="C41" s="21"/>
      <c r="D41" s="21"/>
      <c r="E41" s="21"/>
      <c r="F41" s="21"/>
      <c r="G41" s="1"/>
      <c r="H41" s="1"/>
    </row>
  </sheetData>
  <mergeCells count="11">
    <mergeCell ref="A36:B36"/>
    <mergeCell ref="A37:B37"/>
    <mergeCell ref="A24:B24"/>
    <mergeCell ref="A25:B25"/>
    <mergeCell ref="A26:J26"/>
    <mergeCell ref="A23:B23"/>
    <mergeCell ref="A2:J2"/>
    <mergeCell ref="A3:J3"/>
    <mergeCell ref="A35:B35"/>
    <mergeCell ref="A5:J5"/>
    <mergeCell ref="A34:B34"/>
  </mergeCells>
  <pageMargins left="0.59055118110236227" right="0" top="0" bottom="0" header="0" footer="0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Користувач Windows</cp:lastModifiedBy>
  <cp:lastPrinted>2026-09-02T07:25:05Z</cp:lastPrinted>
  <dcterms:created xsi:type="dcterms:W3CDTF">2023-01-10T13:05:10Z</dcterms:created>
  <dcterms:modified xsi:type="dcterms:W3CDTF">2026-09-02T08:46:34Z</dcterms:modified>
</cp:coreProperties>
</file>