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Olya\Диск D\СЕТЕВАЯ\ДОСТУП ДО ПУБЛІЧНОЇ ІНФОРМАЦІЇ\2026\інформація за 1 півріччя 2026\"/>
    </mc:Choice>
  </mc:AlternateContent>
  <xr:revisionPtr revIDLastSave="0" documentId="13_ncr:1_{D91677F1-5489-4DEE-A57F-A63F8162D711}" xr6:coauthVersionLast="47" xr6:coauthVersionMax="47" xr10:uidLastSave="{00000000-0000-0000-0000-000000000000}"/>
  <bookViews>
    <workbookView xWindow="-120" yWindow="-120" windowWidth="29040" windowHeight="15840" xr2:uid="{00000000-000D-0000-FFFF-FFFF00000000}"/>
  </bookViews>
  <sheets>
    <sheet name="видатки (без влас)" sheetId="7" r:id="rId1"/>
    <sheet name="видатки (з влас)" sheetId="8" r:id="rId2"/>
  </sheets>
  <definedNames>
    <definedName name="_xlnm.Print_Area" localSheetId="0">'видатки (без влас)'!$A$1:$R$281</definedName>
    <definedName name="_xlnm.Print_Area" localSheetId="1">'видатки (з влас)'!$A$1:$Q$282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205" i="7" l="1"/>
  <c r="R206" i="7"/>
  <c r="R207" i="7"/>
  <c r="Q206" i="7"/>
  <c r="Q207" i="7"/>
  <c r="P206" i="7"/>
  <c r="P207" i="7"/>
  <c r="O206" i="7"/>
  <c r="O207" i="7"/>
  <c r="N206" i="7"/>
  <c r="N207" i="7"/>
  <c r="K45" i="8"/>
  <c r="O280" i="8"/>
  <c r="M280" i="8"/>
  <c r="L280" i="8"/>
  <c r="G280" i="8"/>
  <c r="F280" i="8"/>
  <c r="O279" i="8"/>
  <c r="M279" i="8"/>
  <c r="L279" i="8"/>
  <c r="G279" i="8"/>
  <c r="O278" i="8"/>
  <c r="M278" i="8"/>
  <c r="L278" i="8"/>
  <c r="G278" i="8"/>
  <c r="O277" i="8"/>
  <c r="Q277" i="8" s="1"/>
  <c r="M277" i="8"/>
  <c r="L277" i="8"/>
  <c r="K277" i="8"/>
  <c r="G277" i="8"/>
  <c r="F277" i="8"/>
  <c r="O276" i="8"/>
  <c r="P276" i="8" s="1"/>
  <c r="M276" i="8"/>
  <c r="L276" i="8"/>
  <c r="K276" i="8"/>
  <c r="G276" i="8"/>
  <c r="F276" i="8"/>
  <c r="O275" i="8"/>
  <c r="M275" i="8"/>
  <c r="L275" i="8"/>
  <c r="K275" i="8"/>
  <c r="G275" i="8"/>
  <c r="F275" i="8"/>
  <c r="O274" i="8"/>
  <c r="Q274" i="8" s="1"/>
  <c r="M274" i="8"/>
  <c r="L274" i="8"/>
  <c r="K274" i="8"/>
  <c r="G274" i="8"/>
  <c r="F274" i="8"/>
  <c r="O273" i="8"/>
  <c r="M273" i="8"/>
  <c r="L273" i="8"/>
  <c r="K273" i="8"/>
  <c r="G273" i="8"/>
  <c r="F273" i="8"/>
  <c r="J272" i="8"/>
  <c r="H272" i="8"/>
  <c r="E272" i="8"/>
  <c r="C272" i="8"/>
  <c r="M272" i="8" s="1"/>
  <c r="O271" i="8"/>
  <c r="M271" i="8"/>
  <c r="L271" i="8"/>
  <c r="K271" i="8"/>
  <c r="G271" i="8"/>
  <c r="F271" i="8"/>
  <c r="O269" i="8"/>
  <c r="N269" i="8"/>
  <c r="M269" i="8"/>
  <c r="L269" i="8"/>
  <c r="K269" i="8"/>
  <c r="O268" i="8"/>
  <c r="N268" i="8"/>
  <c r="M268" i="8"/>
  <c r="G268" i="8"/>
  <c r="F268" i="8"/>
  <c r="J267" i="8"/>
  <c r="I267" i="8"/>
  <c r="I262" i="8" s="1"/>
  <c r="H267" i="8"/>
  <c r="E267" i="8"/>
  <c r="D267" i="8"/>
  <c r="C267" i="8"/>
  <c r="O264" i="8"/>
  <c r="N264" i="8"/>
  <c r="M264" i="8"/>
  <c r="L264" i="8"/>
  <c r="J263" i="8"/>
  <c r="O263" i="8" s="1"/>
  <c r="I263" i="8"/>
  <c r="N263" i="8" s="1"/>
  <c r="H263" i="8"/>
  <c r="M263" i="8" s="1"/>
  <c r="J262" i="8"/>
  <c r="O260" i="8"/>
  <c r="N260" i="8"/>
  <c r="M260" i="8"/>
  <c r="L260" i="8"/>
  <c r="G260" i="8"/>
  <c r="F260" i="8"/>
  <c r="O259" i="8"/>
  <c r="Q259" i="8" s="1"/>
  <c r="N259" i="8"/>
  <c r="M259" i="8"/>
  <c r="L259" i="8"/>
  <c r="G259" i="8"/>
  <c r="F259" i="8"/>
  <c r="O258" i="8"/>
  <c r="N258" i="8"/>
  <c r="M258" i="8"/>
  <c r="L258" i="8"/>
  <c r="G258" i="8"/>
  <c r="F258" i="8"/>
  <c r="O257" i="8"/>
  <c r="Q257" i="8" s="1"/>
  <c r="N257" i="8"/>
  <c r="M257" i="8"/>
  <c r="L257" i="8"/>
  <c r="K257" i="8"/>
  <c r="G257" i="8"/>
  <c r="F257" i="8"/>
  <c r="O256" i="8"/>
  <c r="Q256" i="8" s="1"/>
  <c r="N256" i="8"/>
  <c r="M256" i="8"/>
  <c r="L256" i="8"/>
  <c r="K256" i="8"/>
  <c r="G256" i="8"/>
  <c r="F256" i="8"/>
  <c r="O255" i="8"/>
  <c r="N255" i="8"/>
  <c r="M255" i="8"/>
  <c r="L255" i="8"/>
  <c r="K255" i="8"/>
  <c r="G255" i="8"/>
  <c r="F255" i="8"/>
  <c r="J254" i="8"/>
  <c r="I254" i="8"/>
  <c r="H254" i="8"/>
  <c r="E254" i="8"/>
  <c r="O254" i="8" s="1"/>
  <c r="D254" i="8"/>
  <c r="C254" i="8"/>
  <c r="O253" i="8"/>
  <c r="Q253" i="8" s="1"/>
  <c r="N253" i="8"/>
  <c r="M253" i="8"/>
  <c r="L253" i="8"/>
  <c r="K253" i="8"/>
  <c r="G253" i="8"/>
  <c r="F253" i="8"/>
  <c r="O252" i="8"/>
  <c r="N252" i="8"/>
  <c r="M252" i="8"/>
  <c r="L252" i="8"/>
  <c r="G252" i="8"/>
  <c r="F252" i="8"/>
  <c r="O251" i="8"/>
  <c r="N251" i="8"/>
  <c r="M251" i="8"/>
  <c r="L251" i="8"/>
  <c r="K251" i="8"/>
  <c r="G251" i="8"/>
  <c r="F251" i="8"/>
  <c r="O250" i="8"/>
  <c r="N250" i="8"/>
  <c r="M250" i="8"/>
  <c r="L250" i="8"/>
  <c r="K250" i="8"/>
  <c r="G250" i="8"/>
  <c r="F250" i="8"/>
  <c r="J249" i="8"/>
  <c r="I249" i="8"/>
  <c r="H249" i="8"/>
  <c r="E249" i="8"/>
  <c r="D249" i="8"/>
  <c r="C249" i="8"/>
  <c r="M249" i="8" s="1"/>
  <c r="O247" i="8"/>
  <c r="N247" i="8"/>
  <c r="M247" i="8"/>
  <c r="L247" i="8"/>
  <c r="K247" i="8"/>
  <c r="O245" i="8"/>
  <c r="N245" i="8"/>
  <c r="M245" i="8"/>
  <c r="G245" i="8"/>
  <c r="O244" i="8"/>
  <c r="N244" i="8"/>
  <c r="M244" i="8"/>
  <c r="G244" i="8"/>
  <c r="F244" i="8"/>
  <c r="O243" i="8"/>
  <c r="N243" i="8"/>
  <c r="M243" i="8"/>
  <c r="G243" i="8"/>
  <c r="F243" i="8"/>
  <c r="O242" i="8"/>
  <c r="N242" i="8"/>
  <c r="M242" i="8"/>
  <c r="L242" i="8"/>
  <c r="K242" i="8"/>
  <c r="G242" i="8"/>
  <c r="F242" i="8"/>
  <c r="O241" i="8"/>
  <c r="N241" i="8"/>
  <c r="M241" i="8"/>
  <c r="L241" i="8"/>
  <c r="K241" i="8"/>
  <c r="G241" i="8"/>
  <c r="F241" i="8"/>
  <c r="O240" i="8"/>
  <c r="N240" i="8"/>
  <c r="P240" i="8" s="1"/>
  <c r="M240" i="8"/>
  <c r="L240" i="8"/>
  <c r="K240" i="8"/>
  <c r="G240" i="8"/>
  <c r="F240" i="8"/>
  <c r="O239" i="8"/>
  <c r="N239" i="8"/>
  <c r="Q239" i="8" s="1"/>
  <c r="M239" i="8"/>
  <c r="L239" i="8"/>
  <c r="K239" i="8"/>
  <c r="G239" i="8"/>
  <c r="F239" i="8"/>
  <c r="E238" i="8"/>
  <c r="D238" i="8"/>
  <c r="N238" i="8" s="1"/>
  <c r="C238" i="8"/>
  <c r="M238" i="8" s="1"/>
  <c r="O237" i="8"/>
  <c r="N237" i="8"/>
  <c r="M237" i="8"/>
  <c r="L237" i="8"/>
  <c r="K237" i="8"/>
  <c r="G237" i="8"/>
  <c r="F237" i="8"/>
  <c r="O236" i="8"/>
  <c r="N236" i="8"/>
  <c r="Q236" i="8" s="1"/>
  <c r="M236" i="8"/>
  <c r="L236" i="8"/>
  <c r="K236" i="8"/>
  <c r="G236" i="8"/>
  <c r="F236" i="8"/>
  <c r="O235" i="8"/>
  <c r="Q235" i="8" s="1"/>
  <c r="N235" i="8"/>
  <c r="M235" i="8"/>
  <c r="L235" i="8"/>
  <c r="K235" i="8"/>
  <c r="G235" i="8"/>
  <c r="F235" i="8"/>
  <c r="O234" i="8"/>
  <c r="N234" i="8"/>
  <c r="M234" i="8"/>
  <c r="L234" i="8"/>
  <c r="K234" i="8"/>
  <c r="G234" i="8"/>
  <c r="F234" i="8"/>
  <c r="O232" i="8"/>
  <c r="N232" i="8"/>
  <c r="M232" i="8"/>
  <c r="G232" i="8"/>
  <c r="E231" i="8"/>
  <c r="D231" i="8"/>
  <c r="N231" i="8" s="1"/>
  <c r="C231" i="8"/>
  <c r="M231" i="8" s="1"/>
  <c r="O230" i="8"/>
  <c r="N230" i="8"/>
  <c r="M230" i="8"/>
  <c r="L230" i="8"/>
  <c r="K230" i="8"/>
  <c r="M229" i="8"/>
  <c r="J229" i="8"/>
  <c r="I229" i="8"/>
  <c r="N229" i="8" s="1"/>
  <c r="H229" i="8"/>
  <c r="O228" i="8"/>
  <c r="N228" i="8"/>
  <c r="M228" i="8"/>
  <c r="G228" i="8"/>
  <c r="F228" i="8"/>
  <c r="O227" i="8"/>
  <c r="N227" i="8"/>
  <c r="M227" i="8"/>
  <c r="G227" i="8"/>
  <c r="F227" i="8"/>
  <c r="M226" i="8"/>
  <c r="E226" i="8"/>
  <c r="O226" i="8" s="1"/>
  <c r="D226" i="8"/>
  <c r="C226" i="8"/>
  <c r="O225" i="8"/>
  <c r="N225" i="8"/>
  <c r="M225" i="8"/>
  <c r="G225" i="8"/>
  <c r="F225" i="8"/>
  <c r="N224" i="8"/>
  <c r="E224" i="8"/>
  <c r="G224" i="8" s="1"/>
  <c r="D224" i="8"/>
  <c r="C224" i="8"/>
  <c r="H223" i="8"/>
  <c r="O222" i="8"/>
  <c r="P222" i="8" s="1"/>
  <c r="N222" i="8"/>
  <c r="M222" i="8"/>
  <c r="G222" i="8"/>
  <c r="F222" i="8"/>
  <c r="E221" i="8"/>
  <c r="E217" i="8" s="1"/>
  <c r="D221" i="8"/>
  <c r="N221" i="8" s="1"/>
  <c r="C221" i="8"/>
  <c r="M221" i="8" s="1"/>
  <c r="O220" i="8"/>
  <c r="N220" i="8"/>
  <c r="M220" i="8"/>
  <c r="G220" i="8"/>
  <c r="F220" i="8"/>
  <c r="O219" i="8"/>
  <c r="N219" i="8"/>
  <c r="M219" i="8"/>
  <c r="L219" i="8"/>
  <c r="K219" i="8"/>
  <c r="O218" i="8"/>
  <c r="N218" i="8"/>
  <c r="P218" i="8" s="1"/>
  <c r="M218" i="8"/>
  <c r="L218" i="8"/>
  <c r="K218" i="8"/>
  <c r="J217" i="8"/>
  <c r="I217" i="8"/>
  <c r="H217" i="8"/>
  <c r="O214" i="8"/>
  <c r="N214" i="8"/>
  <c r="M214" i="8"/>
  <c r="L214" i="8"/>
  <c r="K214" i="8"/>
  <c r="G214" i="8"/>
  <c r="F214" i="8"/>
  <c r="O213" i="8"/>
  <c r="N213" i="8"/>
  <c r="M213" i="8"/>
  <c r="K213" i="8"/>
  <c r="G213" i="8"/>
  <c r="F213" i="8"/>
  <c r="K212" i="8"/>
  <c r="E212" i="8"/>
  <c r="D212" i="8"/>
  <c r="N212" i="8" s="1"/>
  <c r="C212" i="8"/>
  <c r="M212" i="8" s="1"/>
  <c r="O211" i="8"/>
  <c r="N211" i="8"/>
  <c r="M211" i="8"/>
  <c r="G211" i="8"/>
  <c r="F211" i="8"/>
  <c r="M210" i="8"/>
  <c r="E210" i="8"/>
  <c r="O210" i="8" s="1"/>
  <c r="D210" i="8"/>
  <c r="F210" i="8" s="1"/>
  <c r="C210" i="8"/>
  <c r="O209" i="8"/>
  <c r="N209" i="8"/>
  <c r="Q209" i="8" s="1"/>
  <c r="M209" i="8"/>
  <c r="L209" i="8"/>
  <c r="K209" i="8"/>
  <c r="L208" i="8"/>
  <c r="K208" i="8"/>
  <c r="L207" i="8"/>
  <c r="K207" i="8"/>
  <c r="O206" i="8"/>
  <c r="N206" i="8"/>
  <c r="M206" i="8"/>
  <c r="L206" i="8"/>
  <c r="J205" i="8"/>
  <c r="I205" i="8"/>
  <c r="I202" i="8" s="1"/>
  <c r="H205" i="8"/>
  <c r="O204" i="8"/>
  <c r="N204" i="8"/>
  <c r="P204" i="8" s="1"/>
  <c r="M204" i="8"/>
  <c r="G204" i="8"/>
  <c r="F204" i="8"/>
  <c r="E203" i="8"/>
  <c r="O203" i="8" s="1"/>
  <c r="D203" i="8"/>
  <c r="N203" i="8" s="1"/>
  <c r="C203" i="8"/>
  <c r="M203" i="8" s="1"/>
  <c r="O201" i="8"/>
  <c r="N201" i="8"/>
  <c r="M201" i="8"/>
  <c r="O200" i="8"/>
  <c r="N200" i="8"/>
  <c r="M200" i="8"/>
  <c r="G200" i="8"/>
  <c r="F200" i="8"/>
  <c r="E199" i="8"/>
  <c r="G199" i="8" s="1"/>
  <c r="D199" i="8"/>
  <c r="N199" i="8" s="1"/>
  <c r="C199" i="8"/>
  <c r="M199" i="8" s="1"/>
  <c r="O198" i="8"/>
  <c r="N198" i="8"/>
  <c r="M198" i="8"/>
  <c r="G198" i="8"/>
  <c r="F198" i="8"/>
  <c r="O197" i="8"/>
  <c r="N197" i="8"/>
  <c r="M197" i="8"/>
  <c r="K197" i="8"/>
  <c r="G197" i="8"/>
  <c r="F197" i="8"/>
  <c r="O196" i="8"/>
  <c r="P196" i="8" s="1"/>
  <c r="N196" i="8"/>
  <c r="M196" i="8"/>
  <c r="G196" i="8"/>
  <c r="F196" i="8"/>
  <c r="O195" i="8"/>
  <c r="N195" i="8"/>
  <c r="M195" i="8"/>
  <c r="G195" i="8"/>
  <c r="F195" i="8"/>
  <c r="O194" i="8"/>
  <c r="N194" i="8"/>
  <c r="M194" i="8"/>
  <c r="G194" i="8"/>
  <c r="F194" i="8"/>
  <c r="E193" i="8"/>
  <c r="D193" i="8"/>
  <c r="D192" i="8" s="1"/>
  <c r="N192" i="8" s="1"/>
  <c r="C193" i="8"/>
  <c r="M193" i="8" s="1"/>
  <c r="C192" i="8"/>
  <c r="M192" i="8" s="1"/>
  <c r="O191" i="8"/>
  <c r="N191" i="8"/>
  <c r="M191" i="8"/>
  <c r="L191" i="8"/>
  <c r="K191" i="8"/>
  <c r="O190" i="8"/>
  <c r="N190" i="8"/>
  <c r="M190" i="8"/>
  <c r="G190" i="8"/>
  <c r="F190" i="8"/>
  <c r="O189" i="8"/>
  <c r="N189" i="8"/>
  <c r="P189" i="8" s="1"/>
  <c r="M189" i="8"/>
  <c r="G189" i="8"/>
  <c r="F189" i="8"/>
  <c r="O188" i="8"/>
  <c r="E188" i="8"/>
  <c r="D188" i="8"/>
  <c r="N188" i="8" s="1"/>
  <c r="C188" i="8"/>
  <c r="M188" i="8" s="1"/>
  <c r="O187" i="8"/>
  <c r="Q187" i="8" s="1"/>
  <c r="N187" i="8"/>
  <c r="M187" i="8"/>
  <c r="G187" i="8"/>
  <c r="F187" i="8"/>
  <c r="O186" i="8"/>
  <c r="N186" i="8"/>
  <c r="P186" i="8" s="1"/>
  <c r="M186" i="8"/>
  <c r="G186" i="8"/>
  <c r="F186" i="8"/>
  <c r="O185" i="8"/>
  <c r="E185" i="8"/>
  <c r="D185" i="8"/>
  <c r="C185" i="8"/>
  <c r="M185" i="8" s="1"/>
  <c r="O184" i="8"/>
  <c r="N184" i="8"/>
  <c r="M184" i="8"/>
  <c r="L184" i="8"/>
  <c r="K184" i="8"/>
  <c r="G184" i="8"/>
  <c r="F184" i="8"/>
  <c r="J181" i="8"/>
  <c r="L181" i="8" s="1"/>
  <c r="I181" i="8"/>
  <c r="H181" i="8"/>
  <c r="H177" i="8" s="1"/>
  <c r="E181" i="8"/>
  <c r="D181" i="8"/>
  <c r="C181" i="8"/>
  <c r="O180" i="8"/>
  <c r="N180" i="8"/>
  <c r="M180" i="8"/>
  <c r="G180" i="8"/>
  <c r="F180" i="8"/>
  <c r="O179" i="8"/>
  <c r="N179" i="8"/>
  <c r="M179" i="8"/>
  <c r="G179" i="8"/>
  <c r="F179" i="8"/>
  <c r="M178" i="8"/>
  <c r="E178" i="8"/>
  <c r="D178" i="8"/>
  <c r="F178" i="8" s="1"/>
  <c r="C178" i="8"/>
  <c r="I177" i="8"/>
  <c r="O176" i="8"/>
  <c r="N176" i="8"/>
  <c r="P176" i="8" s="1"/>
  <c r="M176" i="8"/>
  <c r="G176" i="8"/>
  <c r="F176" i="8"/>
  <c r="O175" i="8"/>
  <c r="E175" i="8"/>
  <c r="D175" i="8"/>
  <c r="C175" i="8"/>
  <c r="O174" i="8"/>
  <c r="N174" i="8"/>
  <c r="M174" i="8"/>
  <c r="L174" i="8"/>
  <c r="K174" i="8"/>
  <c r="G174" i="8"/>
  <c r="F174" i="8"/>
  <c r="O173" i="8"/>
  <c r="N173" i="8"/>
  <c r="M173" i="8"/>
  <c r="L173" i="8"/>
  <c r="K173" i="8"/>
  <c r="G173" i="8"/>
  <c r="F173" i="8"/>
  <c r="O172" i="8"/>
  <c r="N172" i="8"/>
  <c r="M172" i="8"/>
  <c r="L172" i="8"/>
  <c r="K172" i="8"/>
  <c r="G172" i="8"/>
  <c r="F172" i="8"/>
  <c r="J171" i="8"/>
  <c r="I171" i="8"/>
  <c r="H171" i="8"/>
  <c r="D171" i="8"/>
  <c r="N171" i="8" s="1"/>
  <c r="O170" i="8"/>
  <c r="N170" i="8"/>
  <c r="Q170" i="8" s="1"/>
  <c r="M170" i="8"/>
  <c r="G170" i="8"/>
  <c r="F170" i="8"/>
  <c r="O169" i="8"/>
  <c r="N169" i="8"/>
  <c r="M169" i="8"/>
  <c r="L169" i="8"/>
  <c r="K169" i="8"/>
  <c r="G169" i="8"/>
  <c r="F169" i="8"/>
  <c r="J168" i="8"/>
  <c r="I168" i="8"/>
  <c r="H168" i="8"/>
  <c r="E168" i="8"/>
  <c r="D168" i="8"/>
  <c r="C168" i="8"/>
  <c r="O167" i="8"/>
  <c r="N167" i="8"/>
  <c r="M167" i="8"/>
  <c r="G167" i="8"/>
  <c r="F167" i="8"/>
  <c r="M166" i="8"/>
  <c r="E166" i="8"/>
  <c r="O166" i="8" s="1"/>
  <c r="D166" i="8"/>
  <c r="N166" i="8" s="1"/>
  <c r="C166" i="8"/>
  <c r="O164" i="8"/>
  <c r="N164" i="8"/>
  <c r="M164" i="8"/>
  <c r="G164" i="8"/>
  <c r="F164" i="8"/>
  <c r="O163" i="8"/>
  <c r="P163" i="8" s="1"/>
  <c r="N163" i="8"/>
  <c r="M163" i="8"/>
  <c r="G163" i="8"/>
  <c r="F163" i="8"/>
  <c r="E162" i="8"/>
  <c r="O162" i="8" s="1"/>
  <c r="Q162" i="8" s="1"/>
  <c r="D162" i="8"/>
  <c r="N162" i="8" s="1"/>
  <c r="C162" i="8"/>
  <c r="M162" i="8" s="1"/>
  <c r="O161" i="8"/>
  <c r="N161" i="8"/>
  <c r="M161" i="8"/>
  <c r="G161" i="8"/>
  <c r="F161" i="8"/>
  <c r="O160" i="8"/>
  <c r="N160" i="8"/>
  <c r="M160" i="8"/>
  <c r="G160" i="8"/>
  <c r="F160" i="8"/>
  <c r="E157" i="8"/>
  <c r="O157" i="8" s="1"/>
  <c r="D157" i="8"/>
  <c r="N157" i="8" s="1"/>
  <c r="C157" i="8"/>
  <c r="M157" i="8" s="1"/>
  <c r="O156" i="8"/>
  <c r="Q156" i="8" s="1"/>
  <c r="N156" i="8"/>
  <c r="M156" i="8"/>
  <c r="G156" i="8"/>
  <c r="F156" i="8"/>
  <c r="O155" i="8"/>
  <c r="N155" i="8"/>
  <c r="M155" i="8"/>
  <c r="G155" i="8"/>
  <c r="F155" i="8"/>
  <c r="O154" i="8"/>
  <c r="N154" i="8"/>
  <c r="M154" i="8"/>
  <c r="G154" i="8"/>
  <c r="O153" i="8"/>
  <c r="N153" i="8"/>
  <c r="M153" i="8"/>
  <c r="G153" i="8"/>
  <c r="F153" i="8"/>
  <c r="E152" i="8"/>
  <c r="O152" i="8" s="1"/>
  <c r="Q152" i="8" s="1"/>
  <c r="D152" i="8"/>
  <c r="N152" i="8" s="1"/>
  <c r="C152" i="8"/>
  <c r="M152" i="8" s="1"/>
  <c r="O151" i="8"/>
  <c r="N151" i="8"/>
  <c r="M151" i="8"/>
  <c r="G151" i="8"/>
  <c r="F151" i="8"/>
  <c r="O150" i="8"/>
  <c r="P150" i="8" s="1"/>
  <c r="N150" i="8"/>
  <c r="M150" i="8"/>
  <c r="L150" i="8"/>
  <c r="K150" i="8"/>
  <c r="G150" i="8"/>
  <c r="F150" i="8"/>
  <c r="J149" i="8"/>
  <c r="I149" i="8"/>
  <c r="H149" i="8"/>
  <c r="E149" i="8"/>
  <c r="D149" i="8"/>
  <c r="C149" i="8"/>
  <c r="O148" i="8"/>
  <c r="N148" i="8"/>
  <c r="P148" i="8" s="1"/>
  <c r="M148" i="8"/>
  <c r="G148" i="8"/>
  <c r="F148" i="8"/>
  <c r="O147" i="8"/>
  <c r="E147" i="8"/>
  <c r="D147" i="8"/>
  <c r="N147" i="8" s="1"/>
  <c r="C147" i="8"/>
  <c r="M147" i="8" s="1"/>
  <c r="O146" i="8"/>
  <c r="N146" i="8"/>
  <c r="M146" i="8"/>
  <c r="G146" i="8"/>
  <c r="F146" i="8"/>
  <c r="O145" i="8"/>
  <c r="N145" i="8"/>
  <c r="M145" i="8"/>
  <c r="G145" i="8"/>
  <c r="F145" i="8"/>
  <c r="O144" i="8"/>
  <c r="N144" i="8"/>
  <c r="M144" i="8"/>
  <c r="G144" i="8"/>
  <c r="F144" i="8"/>
  <c r="O143" i="8"/>
  <c r="N143" i="8"/>
  <c r="Q143" i="8" s="1"/>
  <c r="M143" i="8"/>
  <c r="G143" i="8"/>
  <c r="F143" i="8"/>
  <c r="O142" i="8"/>
  <c r="N142" i="8"/>
  <c r="M142" i="8"/>
  <c r="G142" i="8"/>
  <c r="F142" i="8"/>
  <c r="O141" i="8"/>
  <c r="N141" i="8"/>
  <c r="M141" i="8"/>
  <c r="G141" i="8"/>
  <c r="F141" i="8"/>
  <c r="O140" i="8"/>
  <c r="N140" i="8"/>
  <c r="M140" i="8"/>
  <c r="G140" i="8"/>
  <c r="F140" i="8"/>
  <c r="N139" i="8"/>
  <c r="G139" i="8"/>
  <c r="E139" i="8"/>
  <c r="C139" i="8"/>
  <c r="M139" i="8" s="1"/>
  <c r="O138" i="8"/>
  <c r="N138" i="8"/>
  <c r="M138" i="8"/>
  <c r="G138" i="8"/>
  <c r="F138" i="8"/>
  <c r="O137" i="8"/>
  <c r="Q137" i="8" s="1"/>
  <c r="N137" i="8"/>
  <c r="M137" i="8"/>
  <c r="G137" i="8"/>
  <c r="F137" i="8"/>
  <c r="O136" i="8"/>
  <c r="N136" i="8"/>
  <c r="M136" i="8"/>
  <c r="G136" i="8"/>
  <c r="F136" i="8"/>
  <c r="O135" i="8"/>
  <c r="Q135" i="8" s="1"/>
  <c r="N135" i="8"/>
  <c r="M135" i="8"/>
  <c r="G135" i="8"/>
  <c r="F135" i="8"/>
  <c r="O134" i="8"/>
  <c r="N134" i="8"/>
  <c r="M134" i="8"/>
  <c r="G134" i="8"/>
  <c r="F134" i="8"/>
  <c r="O133" i="8"/>
  <c r="Q133" i="8" s="1"/>
  <c r="N133" i="8"/>
  <c r="M133" i="8"/>
  <c r="G133" i="8"/>
  <c r="F133" i="8"/>
  <c r="O132" i="8"/>
  <c r="N132" i="8"/>
  <c r="M132" i="8"/>
  <c r="G132" i="8"/>
  <c r="F132" i="8"/>
  <c r="O131" i="8"/>
  <c r="Q131" i="8" s="1"/>
  <c r="N131" i="8"/>
  <c r="M131" i="8"/>
  <c r="G131" i="8"/>
  <c r="F131" i="8"/>
  <c r="O130" i="8"/>
  <c r="N130" i="8"/>
  <c r="M130" i="8"/>
  <c r="G130" i="8"/>
  <c r="F130" i="8"/>
  <c r="O129" i="8"/>
  <c r="Q129" i="8" s="1"/>
  <c r="N129" i="8"/>
  <c r="M129" i="8"/>
  <c r="G129" i="8"/>
  <c r="F129" i="8"/>
  <c r="N128" i="8"/>
  <c r="F128" i="8"/>
  <c r="E128" i="8"/>
  <c r="G128" i="8" s="1"/>
  <c r="C128" i="8"/>
  <c r="M128" i="8" s="1"/>
  <c r="O127" i="8"/>
  <c r="N127" i="8"/>
  <c r="P127" i="8" s="1"/>
  <c r="M127" i="8"/>
  <c r="G127" i="8"/>
  <c r="F127" i="8"/>
  <c r="O126" i="8"/>
  <c r="N126" i="8"/>
  <c r="M126" i="8"/>
  <c r="G126" i="8"/>
  <c r="F126" i="8"/>
  <c r="O125" i="8"/>
  <c r="N125" i="8"/>
  <c r="M125" i="8"/>
  <c r="G125" i="8"/>
  <c r="F125" i="8"/>
  <c r="O124" i="8"/>
  <c r="N124" i="8"/>
  <c r="M124" i="8"/>
  <c r="G124" i="8"/>
  <c r="F124" i="8"/>
  <c r="E123" i="8"/>
  <c r="D123" i="8"/>
  <c r="C123" i="8"/>
  <c r="O122" i="8"/>
  <c r="N122" i="8"/>
  <c r="M122" i="8"/>
  <c r="L122" i="8"/>
  <c r="K122" i="8"/>
  <c r="G122" i="8"/>
  <c r="F122" i="8"/>
  <c r="O121" i="8"/>
  <c r="N121" i="8"/>
  <c r="Q121" i="8" s="1"/>
  <c r="M121" i="8"/>
  <c r="L121" i="8"/>
  <c r="K121" i="8"/>
  <c r="G121" i="8"/>
  <c r="F121" i="8"/>
  <c r="N120" i="8"/>
  <c r="L120" i="8"/>
  <c r="K120" i="8"/>
  <c r="E120" i="8"/>
  <c r="G120" i="8" s="1"/>
  <c r="C120" i="8"/>
  <c r="M120" i="8" s="1"/>
  <c r="O119" i="8"/>
  <c r="N119" i="8"/>
  <c r="M119" i="8"/>
  <c r="L119" i="8"/>
  <c r="K119" i="8"/>
  <c r="G119" i="8"/>
  <c r="F119" i="8"/>
  <c r="O118" i="8"/>
  <c r="N118" i="8"/>
  <c r="M118" i="8"/>
  <c r="L118" i="8"/>
  <c r="K118" i="8"/>
  <c r="G118" i="8"/>
  <c r="F118" i="8"/>
  <c r="N117" i="8"/>
  <c r="L117" i="8"/>
  <c r="K117" i="8"/>
  <c r="E117" i="8"/>
  <c r="G117" i="8" s="1"/>
  <c r="C117" i="8"/>
  <c r="M117" i="8" s="1"/>
  <c r="H116" i="8"/>
  <c r="O115" i="8"/>
  <c r="N115" i="8"/>
  <c r="M115" i="8"/>
  <c r="L115" i="8"/>
  <c r="K115" i="8"/>
  <c r="O114" i="8"/>
  <c r="N114" i="8"/>
  <c r="M114" i="8"/>
  <c r="G114" i="8"/>
  <c r="F114" i="8"/>
  <c r="E113" i="8"/>
  <c r="O113" i="8" s="1"/>
  <c r="D113" i="8"/>
  <c r="N113" i="8" s="1"/>
  <c r="C113" i="8"/>
  <c r="O112" i="8"/>
  <c r="N112" i="8"/>
  <c r="M112" i="8"/>
  <c r="G112" i="8"/>
  <c r="F112" i="8"/>
  <c r="O111" i="8"/>
  <c r="N111" i="8"/>
  <c r="M111" i="8"/>
  <c r="G111" i="8"/>
  <c r="F111" i="8"/>
  <c r="K110" i="8"/>
  <c r="J110" i="8"/>
  <c r="I110" i="8"/>
  <c r="L110" i="8" s="1"/>
  <c r="H110" i="8"/>
  <c r="E110" i="8"/>
  <c r="O110" i="8" s="1"/>
  <c r="O109" i="8"/>
  <c r="N109" i="8"/>
  <c r="M109" i="8"/>
  <c r="G109" i="8"/>
  <c r="F109" i="8"/>
  <c r="O106" i="8"/>
  <c r="N106" i="8"/>
  <c r="M106" i="8"/>
  <c r="G106" i="8"/>
  <c r="F106" i="8"/>
  <c r="O105" i="8"/>
  <c r="N105" i="8"/>
  <c r="M105" i="8"/>
  <c r="L105" i="8"/>
  <c r="K105" i="8"/>
  <c r="O104" i="8"/>
  <c r="N104" i="8"/>
  <c r="M104" i="8"/>
  <c r="G104" i="8"/>
  <c r="F104" i="8"/>
  <c r="O103" i="8"/>
  <c r="N103" i="8"/>
  <c r="P103" i="8" s="1"/>
  <c r="M103" i="8"/>
  <c r="L103" i="8"/>
  <c r="K103" i="8"/>
  <c r="O102" i="8"/>
  <c r="P102" i="8" s="1"/>
  <c r="N102" i="8"/>
  <c r="M102" i="8"/>
  <c r="L102" i="8"/>
  <c r="K102" i="8"/>
  <c r="J101" i="8"/>
  <c r="O101" i="8" s="1"/>
  <c r="I101" i="8"/>
  <c r="N101" i="8" s="1"/>
  <c r="H101" i="8"/>
  <c r="M101" i="8" s="1"/>
  <c r="O100" i="8"/>
  <c r="Q100" i="8" s="1"/>
  <c r="N100" i="8"/>
  <c r="M100" i="8"/>
  <c r="G100" i="8"/>
  <c r="F100" i="8"/>
  <c r="O99" i="8"/>
  <c r="N99" i="8"/>
  <c r="M99" i="8"/>
  <c r="G99" i="8"/>
  <c r="F99" i="8"/>
  <c r="O98" i="8"/>
  <c r="P98" i="8" s="1"/>
  <c r="N98" i="8"/>
  <c r="M98" i="8"/>
  <c r="G98" i="8"/>
  <c r="F98" i="8"/>
  <c r="E97" i="8"/>
  <c r="D97" i="8"/>
  <c r="N97" i="8" s="1"/>
  <c r="C97" i="8"/>
  <c r="M97" i="8" s="1"/>
  <c r="O96" i="8"/>
  <c r="N96" i="8"/>
  <c r="M96" i="8"/>
  <c r="G96" i="8"/>
  <c r="F96" i="8"/>
  <c r="O95" i="8"/>
  <c r="N95" i="8"/>
  <c r="M95" i="8"/>
  <c r="G95" i="8"/>
  <c r="E94" i="8"/>
  <c r="G94" i="8" s="1"/>
  <c r="D94" i="8"/>
  <c r="C94" i="8"/>
  <c r="M94" i="8" s="1"/>
  <c r="O93" i="8"/>
  <c r="N93" i="8"/>
  <c r="M93" i="8"/>
  <c r="L93" i="8"/>
  <c r="K93" i="8"/>
  <c r="G93" i="8"/>
  <c r="F93" i="8"/>
  <c r="O92" i="8"/>
  <c r="P92" i="8" s="1"/>
  <c r="N92" i="8"/>
  <c r="M92" i="8"/>
  <c r="L92" i="8"/>
  <c r="K92" i="8"/>
  <c r="G92" i="8"/>
  <c r="F92" i="8"/>
  <c r="O91" i="8"/>
  <c r="N91" i="8"/>
  <c r="M91" i="8"/>
  <c r="G91" i="8"/>
  <c r="F91" i="8"/>
  <c r="O90" i="8"/>
  <c r="Q90" i="8" s="1"/>
  <c r="N90" i="8"/>
  <c r="M90" i="8"/>
  <c r="L90" i="8"/>
  <c r="G90" i="8"/>
  <c r="O89" i="8"/>
  <c r="N89" i="8"/>
  <c r="P89" i="8" s="1"/>
  <c r="M89" i="8"/>
  <c r="G89" i="8"/>
  <c r="F89" i="8"/>
  <c r="O88" i="8"/>
  <c r="P88" i="8" s="1"/>
  <c r="N88" i="8"/>
  <c r="M88" i="8"/>
  <c r="L88" i="8"/>
  <c r="K88" i="8"/>
  <c r="G88" i="8"/>
  <c r="F88" i="8"/>
  <c r="O87" i="8"/>
  <c r="N87" i="8"/>
  <c r="P87" i="8" s="1"/>
  <c r="M87" i="8"/>
  <c r="L87" i="8"/>
  <c r="K87" i="8"/>
  <c r="G87" i="8"/>
  <c r="F87" i="8"/>
  <c r="E86" i="8"/>
  <c r="O85" i="8"/>
  <c r="Q85" i="8" s="1"/>
  <c r="N85" i="8"/>
  <c r="M85" i="8"/>
  <c r="L85" i="8"/>
  <c r="K85" i="8"/>
  <c r="G85" i="8"/>
  <c r="F85" i="8"/>
  <c r="O84" i="8"/>
  <c r="N84" i="8"/>
  <c r="M84" i="8"/>
  <c r="G84" i="8"/>
  <c r="F84" i="8"/>
  <c r="O83" i="8"/>
  <c r="Q83" i="8" s="1"/>
  <c r="N83" i="8"/>
  <c r="M83" i="8"/>
  <c r="G83" i="8"/>
  <c r="F83" i="8"/>
  <c r="O82" i="8"/>
  <c r="N82" i="8"/>
  <c r="M82" i="8"/>
  <c r="G82" i="8"/>
  <c r="F82" i="8"/>
  <c r="J81" i="8"/>
  <c r="I81" i="8"/>
  <c r="H81" i="8"/>
  <c r="E81" i="8"/>
  <c r="D81" i="8"/>
  <c r="G81" i="8" s="1"/>
  <c r="C81" i="8"/>
  <c r="O75" i="8"/>
  <c r="N75" i="8"/>
  <c r="M75" i="8"/>
  <c r="L75" i="8"/>
  <c r="G75" i="8"/>
  <c r="F75" i="8"/>
  <c r="O74" i="8"/>
  <c r="N74" i="8"/>
  <c r="P74" i="8" s="1"/>
  <c r="M74" i="8"/>
  <c r="L74" i="8"/>
  <c r="G74" i="8"/>
  <c r="O73" i="8"/>
  <c r="N73" i="8"/>
  <c r="M73" i="8"/>
  <c r="L73" i="8"/>
  <c r="G73" i="8"/>
  <c r="O72" i="8"/>
  <c r="N72" i="8"/>
  <c r="P72" i="8" s="1"/>
  <c r="M72" i="8"/>
  <c r="L72" i="8"/>
  <c r="G72" i="8"/>
  <c r="F72" i="8"/>
  <c r="O71" i="8"/>
  <c r="N71" i="8"/>
  <c r="M71" i="8"/>
  <c r="L71" i="8"/>
  <c r="O70" i="8"/>
  <c r="N70" i="8"/>
  <c r="M70" i="8"/>
  <c r="L70" i="8"/>
  <c r="G70" i="8"/>
  <c r="O69" i="8"/>
  <c r="Q69" i="8" s="1"/>
  <c r="N69" i="8"/>
  <c r="M69" i="8"/>
  <c r="L69" i="8"/>
  <c r="G69" i="8"/>
  <c r="F69" i="8"/>
  <c r="J68" i="8"/>
  <c r="L68" i="8" s="1"/>
  <c r="I68" i="8"/>
  <c r="N68" i="8" s="1"/>
  <c r="H68" i="8"/>
  <c r="M68" i="8" s="1"/>
  <c r="G68" i="8"/>
  <c r="F68" i="8"/>
  <c r="J67" i="8"/>
  <c r="O67" i="8" s="1"/>
  <c r="I67" i="8"/>
  <c r="N67" i="8" s="1"/>
  <c r="H67" i="8"/>
  <c r="M67" i="8" s="1"/>
  <c r="G67" i="8"/>
  <c r="F67" i="8"/>
  <c r="J66" i="8"/>
  <c r="O66" i="8" s="1"/>
  <c r="I66" i="8"/>
  <c r="N66" i="8" s="1"/>
  <c r="H66" i="8"/>
  <c r="M66" i="8" s="1"/>
  <c r="G66" i="8"/>
  <c r="F66" i="8"/>
  <c r="J65" i="8"/>
  <c r="I65" i="8"/>
  <c r="H65" i="8"/>
  <c r="E65" i="8"/>
  <c r="D65" i="8"/>
  <c r="C65" i="8"/>
  <c r="O64" i="8"/>
  <c r="N64" i="8"/>
  <c r="M64" i="8"/>
  <c r="L64" i="8"/>
  <c r="G64" i="8"/>
  <c r="L63" i="8"/>
  <c r="E63" i="8"/>
  <c r="O63" i="8" s="1"/>
  <c r="D63" i="8"/>
  <c r="C63" i="8"/>
  <c r="M63" i="8" s="1"/>
  <c r="O62" i="8"/>
  <c r="N62" i="8"/>
  <c r="M62" i="8"/>
  <c r="G62" i="8"/>
  <c r="F62" i="8"/>
  <c r="O61" i="8"/>
  <c r="N61" i="8"/>
  <c r="M61" i="8"/>
  <c r="G61" i="8"/>
  <c r="F61" i="8"/>
  <c r="O60" i="8"/>
  <c r="Q60" i="8" s="1"/>
  <c r="N60" i="8"/>
  <c r="M60" i="8"/>
  <c r="G60" i="8"/>
  <c r="F60" i="8"/>
  <c r="O59" i="8"/>
  <c r="N59" i="8"/>
  <c r="M59" i="8"/>
  <c r="L59" i="8"/>
  <c r="G59" i="8"/>
  <c r="F59" i="8"/>
  <c r="O58" i="8"/>
  <c r="N58" i="8"/>
  <c r="M58" i="8"/>
  <c r="L58" i="8"/>
  <c r="K58" i="8"/>
  <c r="O57" i="8"/>
  <c r="N57" i="8"/>
  <c r="M57" i="8"/>
  <c r="L57" i="8"/>
  <c r="K57" i="8"/>
  <c r="O56" i="8"/>
  <c r="N56" i="8"/>
  <c r="M56" i="8"/>
  <c r="L56" i="8"/>
  <c r="K56" i="8"/>
  <c r="G56" i="8"/>
  <c r="O55" i="8"/>
  <c r="N55" i="8"/>
  <c r="P55" i="8" s="1"/>
  <c r="M55" i="8"/>
  <c r="L55" i="8"/>
  <c r="G55" i="8"/>
  <c r="F55" i="8"/>
  <c r="J54" i="8"/>
  <c r="L54" i="8" s="1"/>
  <c r="I54" i="8"/>
  <c r="H54" i="8"/>
  <c r="H76" i="8" s="1"/>
  <c r="E54" i="8"/>
  <c r="D54" i="8"/>
  <c r="N54" i="8" s="1"/>
  <c r="C54" i="8"/>
  <c r="M54" i="8" s="1"/>
  <c r="O53" i="8"/>
  <c r="P53" i="8" s="1"/>
  <c r="N53" i="8"/>
  <c r="M53" i="8"/>
  <c r="L53" i="8"/>
  <c r="G53" i="8"/>
  <c r="F53" i="8"/>
  <c r="O49" i="8"/>
  <c r="N49" i="8"/>
  <c r="M49" i="8"/>
  <c r="L49" i="8"/>
  <c r="G49" i="8"/>
  <c r="O48" i="8"/>
  <c r="N48" i="8"/>
  <c r="M48" i="8"/>
  <c r="L48" i="8"/>
  <c r="K48" i="8"/>
  <c r="G48" i="8"/>
  <c r="O47" i="8"/>
  <c r="N47" i="8"/>
  <c r="P47" i="8" s="1"/>
  <c r="M47" i="8"/>
  <c r="L47" i="8"/>
  <c r="K47" i="8"/>
  <c r="G47" i="8"/>
  <c r="J46" i="8"/>
  <c r="L46" i="8" s="1"/>
  <c r="I46" i="8"/>
  <c r="H46" i="8"/>
  <c r="E46" i="8"/>
  <c r="D46" i="8"/>
  <c r="N46" i="8" s="1"/>
  <c r="C46" i="8"/>
  <c r="O45" i="8"/>
  <c r="N45" i="8"/>
  <c r="M45" i="8"/>
  <c r="L45" i="8"/>
  <c r="G45" i="8"/>
  <c r="O44" i="8"/>
  <c r="N44" i="8"/>
  <c r="M44" i="8"/>
  <c r="L44" i="8"/>
  <c r="G44" i="8"/>
  <c r="F44" i="8"/>
  <c r="O43" i="8"/>
  <c r="N43" i="8"/>
  <c r="P43" i="8" s="1"/>
  <c r="M43" i="8"/>
  <c r="L43" i="8"/>
  <c r="K43" i="8"/>
  <c r="G43" i="8"/>
  <c r="O42" i="8"/>
  <c r="N42" i="8"/>
  <c r="M42" i="8"/>
  <c r="L42" i="8"/>
  <c r="G42" i="8"/>
  <c r="F42" i="8"/>
  <c r="J41" i="8"/>
  <c r="I41" i="8"/>
  <c r="H41" i="8"/>
  <c r="E41" i="8"/>
  <c r="D41" i="8"/>
  <c r="C41" i="8"/>
  <c r="M41" i="8" s="1"/>
  <c r="O40" i="8"/>
  <c r="N40" i="8"/>
  <c r="M40" i="8"/>
  <c r="L40" i="8"/>
  <c r="G40" i="8"/>
  <c r="F40" i="8"/>
  <c r="O39" i="8"/>
  <c r="N39" i="8"/>
  <c r="Q39" i="8" s="1"/>
  <c r="M39" i="8"/>
  <c r="L39" i="8"/>
  <c r="G39" i="8"/>
  <c r="F39" i="8"/>
  <c r="O38" i="8"/>
  <c r="P38" i="8" s="1"/>
  <c r="N38" i="8"/>
  <c r="M38" i="8"/>
  <c r="L38" i="8"/>
  <c r="G38" i="8"/>
  <c r="F38" i="8"/>
  <c r="O37" i="8"/>
  <c r="Q37" i="8" s="1"/>
  <c r="N37" i="8"/>
  <c r="M37" i="8"/>
  <c r="L37" i="8"/>
  <c r="G37" i="8"/>
  <c r="O36" i="8"/>
  <c r="N36" i="8"/>
  <c r="M36" i="8"/>
  <c r="L36" i="8"/>
  <c r="G36" i="8"/>
  <c r="F36" i="8"/>
  <c r="O35" i="8"/>
  <c r="N35" i="8"/>
  <c r="M35" i="8"/>
  <c r="L35" i="8"/>
  <c r="G35" i="8"/>
  <c r="F35" i="8"/>
  <c r="O34" i="8"/>
  <c r="N34" i="8"/>
  <c r="M34" i="8"/>
  <c r="L34" i="8"/>
  <c r="G34" i="8"/>
  <c r="F34" i="8"/>
  <c r="J33" i="8"/>
  <c r="L33" i="8" s="1"/>
  <c r="H33" i="8"/>
  <c r="E33" i="8"/>
  <c r="D33" i="8"/>
  <c r="N33" i="8" s="1"/>
  <c r="C33" i="8"/>
  <c r="P30" i="8"/>
  <c r="O30" i="8"/>
  <c r="N30" i="8"/>
  <c r="M30" i="8"/>
  <c r="L30" i="8"/>
  <c r="G30" i="8"/>
  <c r="F30" i="8"/>
  <c r="O29" i="8"/>
  <c r="N29" i="8"/>
  <c r="M29" i="8"/>
  <c r="L29" i="8"/>
  <c r="G29" i="8"/>
  <c r="F29" i="8"/>
  <c r="O28" i="8"/>
  <c r="N28" i="8"/>
  <c r="M28" i="8"/>
  <c r="L28" i="8"/>
  <c r="G28" i="8"/>
  <c r="O27" i="8"/>
  <c r="N27" i="8"/>
  <c r="M27" i="8"/>
  <c r="L27" i="8"/>
  <c r="G27" i="8"/>
  <c r="O26" i="8"/>
  <c r="N26" i="8"/>
  <c r="Q26" i="8" s="1"/>
  <c r="M26" i="8"/>
  <c r="L26" i="8"/>
  <c r="G26" i="8"/>
  <c r="F26" i="8"/>
  <c r="J25" i="8"/>
  <c r="I25" i="8"/>
  <c r="H25" i="8"/>
  <c r="E25" i="8"/>
  <c r="D25" i="8"/>
  <c r="C25" i="8"/>
  <c r="O23" i="8"/>
  <c r="P23" i="8" s="1"/>
  <c r="N23" i="8"/>
  <c r="M23" i="8"/>
  <c r="L23" i="8"/>
  <c r="K23" i="8"/>
  <c r="G23" i="8"/>
  <c r="O22" i="8"/>
  <c r="P22" i="8" s="1"/>
  <c r="N22" i="8"/>
  <c r="M22" i="8"/>
  <c r="L22" i="8"/>
  <c r="G22" i="8"/>
  <c r="F22" i="8"/>
  <c r="O21" i="8"/>
  <c r="N21" i="8"/>
  <c r="M21" i="8"/>
  <c r="L21" i="8"/>
  <c r="G21" i="8"/>
  <c r="F21" i="8"/>
  <c r="O20" i="8"/>
  <c r="N20" i="8"/>
  <c r="M20" i="8"/>
  <c r="L20" i="8"/>
  <c r="G20" i="8"/>
  <c r="F20" i="8"/>
  <c r="Q19" i="8"/>
  <c r="O19" i="8"/>
  <c r="N19" i="8"/>
  <c r="M19" i="8"/>
  <c r="L19" i="8"/>
  <c r="G19" i="8"/>
  <c r="F19" i="8"/>
  <c r="O18" i="8"/>
  <c r="N18" i="8"/>
  <c r="M18" i="8"/>
  <c r="L18" i="8"/>
  <c r="G18" i="8"/>
  <c r="F18" i="8"/>
  <c r="J17" i="8"/>
  <c r="I17" i="8"/>
  <c r="H17" i="8"/>
  <c r="E17" i="8"/>
  <c r="G17" i="8" s="1"/>
  <c r="D17" i="8"/>
  <c r="C17" i="8"/>
  <c r="L16" i="8"/>
  <c r="E16" i="8"/>
  <c r="O16" i="8" s="1"/>
  <c r="Q16" i="8" s="1"/>
  <c r="D16" i="8"/>
  <c r="N16" i="8" s="1"/>
  <c r="C16" i="8"/>
  <c r="M16" i="8" s="1"/>
  <c r="L15" i="8"/>
  <c r="E15" i="8"/>
  <c r="O15" i="8" s="1"/>
  <c r="D15" i="8"/>
  <c r="C15" i="8"/>
  <c r="M15" i="8" s="1"/>
  <c r="L14" i="8"/>
  <c r="O13" i="8"/>
  <c r="N13" i="8"/>
  <c r="M13" i="8"/>
  <c r="L13" i="8"/>
  <c r="G13" i="8"/>
  <c r="F13" i="8"/>
  <c r="O12" i="8"/>
  <c r="N12" i="8"/>
  <c r="M12" i="8"/>
  <c r="L12" i="8"/>
  <c r="G12" i="8"/>
  <c r="F12" i="8"/>
  <c r="O11" i="8"/>
  <c r="N11" i="8"/>
  <c r="P11" i="8" s="1"/>
  <c r="M11" i="8"/>
  <c r="L11" i="8"/>
  <c r="G11" i="8"/>
  <c r="F11" i="8"/>
  <c r="J10" i="8"/>
  <c r="I10" i="8"/>
  <c r="H10" i="8"/>
  <c r="E10" i="8"/>
  <c r="O10" i="8" s="1"/>
  <c r="D10" i="8"/>
  <c r="C10" i="8"/>
  <c r="M10" i="8" s="1"/>
  <c r="O54" i="8" l="1"/>
  <c r="L10" i="8"/>
  <c r="P12" i="8"/>
  <c r="F15" i="8"/>
  <c r="P19" i="8"/>
  <c r="F25" i="8"/>
  <c r="L25" i="8"/>
  <c r="P28" i="8"/>
  <c r="Q30" i="8"/>
  <c r="Q34" i="8"/>
  <c r="Q36" i="8"/>
  <c r="Q38" i="8"/>
  <c r="Q40" i="8"/>
  <c r="Q42" i="8"/>
  <c r="Q44" i="8"/>
  <c r="O46" i="8"/>
  <c r="P46" i="8" s="1"/>
  <c r="Q48" i="8"/>
  <c r="Q53" i="8"/>
  <c r="F54" i="8"/>
  <c r="Q56" i="8"/>
  <c r="P59" i="8"/>
  <c r="Q75" i="8"/>
  <c r="P82" i="8"/>
  <c r="P91" i="8"/>
  <c r="P99" i="8"/>
  <c r="P105" i="8"/>
  <c r="P111" i="8"/>
  <c r="Q113" i="8"/>
  <c r="P114" i="8"/>
  <c r="P119" i="8"/>
  <c r="Q126" i="8"/>
  <c r="P161" i="8"/>
  <c r="Q167" i="8"/>
  <c r="M181" i="8"/>
  <c r="P195" i="8"/>
  <c r="D217" i="8"/>
  <c r="N217" i="8" s="1"/>
  <c r="Q225" i="8"/>
  <c r="Q244" i="8"/>
  <c r="N249" i="8"/>
  <c r="P252" i="8"/>
  <c r="N267" i="8"/>
  <c r="L267" i="8"/>
  <c r="Q278" i="8"/>
  <c r="Q280" i="8"/>
  <c r="E76" i="8"/>
  <c r="P242" i="8"/>
  <c r="P244" i="8"/>
  <c r="O249" i="8"/>
  <c r="Q249" i="8" s="1"/>
  <c r="H262" i="8"/>
  <c r="O267" i="8"/>
  <c r="K267" i="8"/>
  <c r="P268" i="8"/>
  <c r="Q271" i="8"/>
  <c r="L272" i="8"/>
  <c r="I24" i="8"/>
  <c r="Q11" i="8"/>
  <c r="H9" i="8"/>
  <c r="P18" i="8"/>
  <c r="Q20" i="8"/>
  <c r="Q23" i="8"/>
  <c r="Q29" i="8"/>
  <c r="N41" i="8"/>
  <c r="Q61" i="8"/>
  <c r="G63" i="8"/>
  <c r="Q71" i="8"/>
  <c r="Q74" i="8"/>
  <c r="L81" i="8"/>
  <c r="Q84" i="8"/>
  <c r="C86" i="8"/>
  <c r="Q93" i="8"/>
  <c r="O94" i="8"/>
  <c r="Q95" i="8"/>
  <c r="F97" i="8"/>
  <c r="Q109" i="8"/>
  <c r="P115" i="8"/>
  <c r="F117" i="8"/>
  <c r="O117" i="8"/>
  <c r="P122" i="8"/>
  <c r="Q142" i="8"/>
  <c r="Q146" i="8"/>
  <c r="N149" i="8"/>
  <c r="P153" i="8"/>
  <c r="Q154" i="8"/>
  <c r="Q164" i="8"/>
  <c r="N168" i="8"/>
  <c r="Q179" i="8"/>
  <c r="E177" i="8"/>
  <c r="Q211" i="8"/>
  <c r="P237" i="8"/>
  <c r="N81" i="8"/>
  <c r="P124" i="8"/>
  <c r="Q124" i="8"/>
  <c r="P144" i="8"/>
  <c r="Q144" i="8"/>
  <c r="J116" i="8"/>
  <c r="K149" i="8"/>
  <c r="P151" i="8"/>
  <c r="Q151" i="8"/>
  <c r="P197" i="8"/>
  <c r="Q197" i="8"/>
  <c r="P213" i="8"/>
  <c r="Q213" i="8"/>
  <c r="N226" i="8"/>
  <c r="Q226" i="8" s="1"/>
  <c r="D223" i="8"/>
  <c r="P228" i="8"/>
  <c r="Q228" i="8"/>
  <c r="L41" i="8"/>
  <c r="P45" i="8"/>
  <c r="Q72" i="8"/>
  <c r="Q87" i="8"/>
  <c r="Q88" i="8"/>
  <c r="Q91" i="8"/>
  <c r="Q102" i="8"/>
  <c r="N123" i="8"/>
  <c r="D116" i="8"/>
  <c r="Q160" i="8"/>
  <c r="P160" i="8"/>
  <c r="M175" i="8"/>
  <c r="C171" i="8"/>
  <c r="M171" i="8" s="1"/>
  <c r="Q191" i="8"/>
  <c r="P191" i="8"/>
  <c r="Q230" i="8"/>
  <c r="P230" i="8"/>
  <c r="G10" i="8"/>
  <c r="Q13" i="8"/>
  <c r="F16" i="8"/>
  <c r="P21" i="8"/>
  <c r="O41" i="8"/>
  <c r="Q41" i="8" s="1"/>
  <c r="Q49" i="8"/>
  <c r="Q57" i="8"/>
  <c r="Q12" i="8"/>
  <c r="P13" i="8"/>
  <c r="D14" i="8"/>
  <c r="N15" i="8"/>
  <c r="Q15" i="8" s="1"/>
  <c r="G16" i="8"/>
  <c r="F17" i="8"/>
  <c r="L17" i="8"/>
  <c r="P20" i="8"/>
  <c r="Q21" i="8"/>
  <c r="J24" i="8"/>
  <c r="L24" i="8" s="1"/>
  <c r="M25" i="8"/>
  <c r="P26" i="8"/>
  <c r="P39" i="8"/>
  <c r="F41" i="8"/>
  <c r="Q43" i="8"/>
  <c r="M46" i="8"/>
  <c r="Q47" i="8"/>
  <c r="D76" i="8"/>
  <c r="G76" i="8" s="1"/>
  <c r="Q55" i="8"/>
  <c r="Q58" i="8"/>
  <c r="Q62" i="8"/>
  <c r="M65" i="8"/>
  <c r="L65" i="8"/>
  <c r="L67" i="8"/>
  <c r="Q70" i="8"/>
  <c r="Q73" i="8"/>
  <c r="Q82" i="8"/>
  <c r="P83" i="8"/>
  <c r="P85" i="8"/>
  <c r="I86" i="8"/>
  <c r="Q89" i="8"/>
  <c r="F94" i="8"/>
  <c r="Q96" i="8"/>
  <c r="Q99" i="8"/>
  <c r="P100" i="8"/>
  <c r="Q103" i="8"/>
  <c r="P106" i="8"/>
  <c r="Q106" i="8"/>
  <c r="P112" i="8"/>
  <c r="Q112" i="8"/>
  <c r="L168" i="8"/>
  <c r="K168" i="8"/>
  <c r="P172" i="8"/>
  <c r="Q172" i="8"/>
  <c r="C177" i="8"/>
  <c r="M177" i="8" s="1"/>
  <c r="P200" i="8"/>
  <c r="Q200" i="8"/>
  <c r="J9" i="8"/>
  <c r="Q18" i="8"/>
  <c r="Q22" i="8"/>
  <c r="G25" i="8"/>
  <c r="Q28" i="8"/>
  <c r="P29" i="8"/>
  <c r="M33" i="8"/>
  <c r="Q35" i="8"/>
  <c r="P40" i="8"/>
  <c r="Q59" i="8"/>
  <c r="Q64" i="8"/>
  <c r="P69" i="8"/>
  <c r="I9" i="8"/>
  <c r="E14" i="8"/>
  <c r="G14" i="8" s="1"/>
  <c r="Q27" i="8"/>
  <c r="O33" i="8"/>
  <c r="P42" i="8"/>
  <c r="P44" i="8"/>
  <c r="P48" i="8"/>
  <c r="P56" i="8"/>
  <c r="P58" i="8"/>
  <c r="P60" i="8"/>
  <c r="P75" i="8"/>
  <c r="Q92" i="8"/>
  <c r="O97" i="8"/>
  <c r="Q97" i="8" s="1"/>
  <c r="Q98" i="8"/>
  <c r="L101" i="8"/>
  <c r="C110" i="8"/>
  <c r="M110" i="8" s="1"/>
  <c r="M113" i="8"/>
  <c r="Q118" i="8"/>
  <c r="P118" i="8"/>
  <c r="G123" i="8"/>
  <c r="P140" i="8"/>
  <c r="Q140" i="8"/>
  <c r="F147" i="8"/>
  <c r="K171" i="8"/>
  <c r="L171" i="8"/>
  <c r="G175" i="8"/>
  <c r="E171" i="8"/>
  <c r="O171" i="8" s="1"/>
  <c r="P171" i="8" s="1"/>
  <c r="N193" i="8"/>
  <c r="N205" i="8"/>
  <c r="Q220" i="8"/>
  <c r="P220" i="8"/>
  <c r="Q227" i="8"/>
  <c r="P227" i="8"/>
  <c r="L229" i="8"/>
  <c r="K229" i="8"/>
  <c r="J223" i="8"/>
  <c r="O229" i="8"/>
  <c r="Q229" i="8" s="1"/>
  <c r="Q104" i="8"/>
  <c r="Q105" i="8"/>
  <c r="P109" i="8"/>
  <c r="P126" i="8"/>
  <c r="O128" i="8"/>
  <c r="P128" i="8" s="1"/>
  <c r="P129" i="8"/>
  <c r="P132" i="8"/>
  <c r="P133" i="8"/>
  <c r="P136" i="8"/>
  <c r="P137" i="8"/>
  <c r="P141" i="8"/>
  <c r="P146" i="8"/>
  <c r="Q148" i="8"/>
  <c r="F149" i="8"/>
  <c r="Q153" i="8"/>
  <c r="P155" i="8"/>
  <c r="P164" i="8"/>
  <c r="M168" i="8"/>
  <c r="P169" i="8"/>
  <c r="P173" i="8"/>
  <c r="G178" i="8"/>
  <c r="Q180" i="8"/>
  <c r="F185" i="8"/>
  <c r="P190" i="8"/>
  <c r="P198" i="8"/>
  <c r="P209" i="8"/>
  <c r="P214" i="8"/>
  <c r="K217" i="8"/>
  <c r="P219" i="8"/>
  <c r="P225" i="8"/>
  <c r="Q232" i="8"/>
  <c r="Q234" i="8"/>
  <c r="Q242" i="8"/>
  <c r="P247" i="8"/>
  <c r="L249" i="8"/>
  <c r="P250" i="8"/>
  <c r="Q251" i="8"/>
  <c r="M254" i="8"/>
  <c r="Q255" i="8"/>
  <c r="Q258" i="8"/>
  <c r="Q260" i="8"/>
  <c r="L262" i="8"/>
  <c r="Q263" i="8"/>
  <c r="Q264" i="8"/>
  <c r="Q268" i="8"/>
  <c r="Q276" i="8"/>
  <c r="Q114" i="8"/>
  <c r="P117" i="8"/>
  <c r="P121" i="8"/>
  <c r="P125" i="8"/>
  <c r="P130" i="8"/>
  <c r="P131" i="8"/>
  <c r="P134" i="8"/>
  <c r="P135" i="8"/>
  <c r="P138" i="8"/>
  <c r="P142" i="8"/>
  <c r="P145" i="8"/>
  <c r="M149" i="8"/>
  <c r="P156" i="8"/>
  <c r="G162" i="8"/>
  <c r="F168" i="8"/>
  <c r="P170" i="8"/>
  <c r="F175" i="8"/>
  <c r="Q176" i="8"/>
  <c r="O178" i="8"/>
  <c r="P179" i="8"/>
  <c r="N181" i="8"/>
  <c r="O181" i="8"/>
  <c r="Q184" i="8"/>
  <c r="Q189" i="8"/>
  <c r="P194" i="8"/>
  <c r="Q195" i="8"/>
  <c r="P201" i="8"/>
  <c r="Q204" i="8"/>
  <c r="L205" i="8"/>
  <c r="P206" i="8"/>
  <c r="P211" i="8"/>
  <c r="F212" i="8"/>
  <c r="Q218" i="8"/>
  <c r="P235" i="8"/>
  <c r="P236" i="8"/>
  <c r="Q237" i="8"/>
  <c r="G238" i="8"/>
  <c r="P239" i="8"/>
  <c r="Q240" i="8"/>
  <c r="Q241" i="8"/>
  <c r="Q243" i="8"/>
  <c r="Q247" i="8"/>
  <c r="F249" i="8"/>
  <c r="Q250" i="8"/>
  <c r="P251" i="8"/>
  <c r="N254" i="8"/>
  <c r="P254" i="8" s="1"/>
  <c r="L254" i="8"/>
  <c r="D262" i="8"/>
  <c r="N262" i="8" s="1"/>
  <c r="K262" i="8"/>
  <c r="M267" i="8"/>
  <c r="Q269" i="8"/>
  <c r="O272" i="8"/>
  <c r="Q273" i="8"/>
  <c r="Q275" i="8"/>
  <c r="Q245" i="8"/>
  <c r="Q252" i="8"/>
  <c r="P256" i="8"/>
  <c r="P271" i="8"/>
  <c r="P277" i="8"/>
  <c r="Q279" i="8"/>
  <c r="Q45" i="8"/>
  <c r="I50" i="8"/>
  <c r="Q46" i="8"/>
  <c r="Q66" i="8"/>
  <c r="P66" i="8"/>
  <c r="L9" i="8"/>
  <c r="P41" i="8"/>
  <c r="P67" i="8"/>
  <c r="Q67" i="8"/>
  <c r="P101" i="8"/>
  <c r="Q101" i="8"/>
  <c r="D9" i="8"/>
  <c r="N14" i="8"/>
  <c r="I77" i="8"/>
  <c r="P15" i="8"/>
  <c r="Q33" i="8"/>
  <c r="P33" i="8"/>
  <c r="Q54" i="8"/>
  <c r="P54" i="8"/>
  <c r="N65" i="8"/>
  <c r="I76" i="8"/>
  <c r="G15" i="8"/>
  <c r="P16" i="8"/>
  <c r="N17" i="8"/>
  <c r="C24" i="8"/>
  <c r="N25" i="8"/>
  <c r="F33" i="8"/>
  <c r="P34" i="8"/>
  <c r="P35" i="8"/>
  <c r="P36" i="8"/>
  <c r="G41" i="8"/>
  <c r="K41" i="8"/>
  <c r="G46" i="8"/>
  <c r="K46" i="8"/>
  <c r="G54" i="8"/>
  <c r="K54" i="8"/>
  <c r="P57" i="8"/>
  <c r="P62" i="8"/>
  <c r="N63" i="8"/>
  <c r="Q63" i="8" s="1"/>
  <c r="F65" i="8"/>
  <c r="O65" i="8"/>
  <c r="L66" i="8"/>
  <c r="P73" i="8"/>
  <c r="J76" i="8"/>
  <c r="O76" i="8" s="1"/>
  <c r="M81" i="8"/>
  <c r="P84" i="8"/>
  <c r="D86" i="8"/>
  <c r="H86" i="8"/>
  <c r="M86" i="8" s="1"/>
  <c r="P93" i="8"/>
  <c r="N94" i="8"/>
  <c r="Q94" i="8" s="1"/>
  <c r="P95" i="8"/>
  <c r="G97" i="8"/>
  <c r="P97" i="8"/>
  <c r="P104" i="8"/>
  <c r="D110" i="8"/>
  <c r="G113" i="8"/>
  <c r="Q115" i="8"/>
  <c r="Q117" i="8"/>
  <c r="Q119" i="8"/>
  <c r="M123" i="8"/>
  <c r="C116" i="8"/>
  <c r="M116" i="8" s="1"/>
  <c r="Q125" i="8"/>
  <c r="Q127" i="8"/>
  <c r="Q128" i="8"/>
  <c r="Q130" i="8"/>
  <c r="Q132" i="8"/>
  <c r="Q134" i="8"/>
  <c r="Q136" i="8"/>
  <c r="Q138" i="8"/>
  <c r="Q141" i="8"/>
  <c r="Q145" i="8"/>
  <c r="G149" i="8"/>
  <c r="G152" i="8"/>
  <c r="Q155" i="8"/>
  <c r="P162" i="8"/>
  <c r="G166" i="8"/>
  <c r="G168" i="8"/>
  <c r="Q171" i="8"/>
  <c r="Q181" i="8"/>
  <c r="P181" i="8"/>
  <c r="M17" i="8"/>
  <c r="C14" i="8"/>
  <c r="M14" i="8" s="1"/>
  <c r="O17" i="8"/>
  <c r="D24" i="8"/>
  <c r="N24" i="8" s="1"/>
  <c r="O25" i="8"/>
  <c r="G33" i="8"/>
  <c r="P61" i="8"/>
  <c r="C76" i="8"/>
  <c r="M76" i="8" s="1"/>
  <c r="F113" i="8"/>
  <c r="P143" i="8"/>
  <c r="P147" i="8"/>
  <c r="F152" i="8"/>
  <c r="P157" i="8"/>
  <c r="F166" i="8"/>
  <c r="N10" i="8"/>
  <c r="P10" i="8" s="1"/>
  <c r="H24" i="8"/>
  <c r="H50" i="8" s="1"/>
  <c r="H77" i="8" s="1"/>
  <c r="G65" i="8"/>
  <c r="O68" i="8"/>
  <c r="F10" i="8"/>
  <c r="E24" i="8"/>
  <c r="F81" i="8"/>
  <c r="O81" i="8"/>
  <c r="J86" i="8"/>
  <c r="K101" i="8"/>
  <c r="Q111" i="8"/>
  <c r="F120" i="8"/>
  <c r="O120" i="8"/>
  <c r="Q122" i="8"/>
  <c r="E116" i="8"/>
  <c r="O123" i="8"/>
  <c r="F123" i="8"/>
  <c r="O139" i="8"/>
  <c r="F139" i="8"/>
  <c r="G147" i="8"/>
  <c r="Q147" i="8"/>
  <c r="L149" i="8"/>
  <c r="I116" i="8"/>
  <c r="L116" i="8" s="1"/>
  <c r="O149" i="8"/>
  <c r="Q150" i="8"/>
  <c r="G157" i="8"/>
  <c r="Q157" i="8"/>
  <c r="Q161" i="8"/>
  <c r="F162" i="8"/>
  <c r="Q163" i="8"/>
  <c r="O168" i="8"/>
  <c r="Q169" i="8"/>
  <c r="Q173" i="8"/>
  <c r="Q174" i="8"/>
  <c r="P174" i="8"/>
  <c r="P113" i="8"/>
  <c r="P152" i="8"/>
  <c r="F157" i="8"/>
  <c r="Q166" i="8"/>
  <c r="O217" i="8"/>
  <c r="E202" i="8"/>
  <c r="J177" i="8"/>
  <c r="G181" i="8"/>
  <c r="K181" i="8"/>
  <c r="G185" i="8"/>
  <c r="Q186" i="8"/>
  <c r="G210" i="8"/>
  <c r="Q214" i="8"/>
  <c r="L217" i="8"/>
  <c r="Q219" i="8"/>
  <c r="O224" i="8"/>
  <c r="F224" i="8"/>
  <c r="E223" i="8"/>
  <c r="G226" i="8"/>
  <c r="Q272" i="8"/>
  <c r="P188" i="8"/>
  <c r="O193" i="8"/>
  <c r="F193" i="8"/>
  <c r="P203" i="8"/>
  <c r="M205" i="8"/>
  <c r="H202" i="8"/>
  <c r="O212" i="8"/>
  <c r="O221" i="8"/>
  <c r="F221" i="8"/>
  <c r="F226" i="8"/>
  <c r="Q254" i="8"/>
  <c r="N175" i="8"/>
  <c r="Q175" i="8" s="1"/>
  <c r="D177" i="8"/>
  <c r="F177" i="8" s="1"/>
  <c r="N178" i="8"/>
  <c r="Q178" i="8" s="1"/>
  <c r="P180" i="8"/>
  <c r="P184" i="8"/>
  <c r="N185" i="8"/>
  <c r="Q185" i="8" s="1"/>
  <c r="P187" i="8"/>
  <c r="G188" i="8"/>
  <c r="Q188" i="8"/>
  <c r="Q190" i="8"/>
  <c r="G193" i="8"/>
  <c r="Q194" i="8"/>
  <c r="Q196" i="8"/>
  <c r="Q198" i="8"/>
  <c r="O199" i="8"/>
  <c r="F199" i="8"/>
  <c r="Q201" i="8"/>
  <c r="G203" i="8"/>
  <c r="Q203" i="8"/>
  <c r="Q206" i="8"/>
  <c r="G212" i="8"/>
  <c r="C217" i="8"/>
  <c r="G221" i="8"/>
  <c r="Q222" i="8"/>
  <c r="M224" i="8"/>
  <c r="C223" i="8"/>
  <c r="M223" i="8" s="1"/>
  <c r="Q267" i="8"/>
  <c r="P267" i="8"/>
  <c r="F181" i="8"/>
  <c r="F188" i="8"/>
  <c r="E192" i="8"/>
  <c r="F203" i="8"/>
  <c r="O205" i="8"/>
  <c r="K205" i="8"/>
  <c r="J202" i="8"/>
  <c r="N210" i="8"/>
  <c r="P210" i="8" s="1"/>
  <c r="D202" i="8"/>
  <c r="N202" i="8" s="1"/>
  <c r="P226" i="8"/>
  <c r="O231" i="8"/>
  <c r="Q231" i="8" s="1"/>
  <c r="G231" i="8"/>
  <c r="P249" i="8"/>
  <c r="P234" i="8"/>
  <c r="F238" i="8"/>
  <c r="O238" i="8"/>
  <c r="P241" i="8"/>
  <c r="P243" i="8"/>
  <c r="G249" i="8"/>
  <c r="K249" i="8"/>
  <c r="P253" i="8"/>
  <c r="P255" i="8"/>
  <c r="C262" i="8"/>
  <c r="M262" i="8" s="1"/>
  <c r="F254" i="8"/>
  <c r="L263" i="8"/>
  <c r="G272" i="8"/>
  <c r="I223" i="8"/>
  <c r="L223" i="8" s="1"/>
  <c r="G254" i="8"/>
  <c r="K254" i="8"/>
  <c r="P257" i="8"/>
  <c r="P258" i="8"/>
  <c r="P259" i="8"/>
  <c r="P260" i="8"/>
  <c r="E262" i="8"/>
  <c r="F267" i="8"/>
  <c r="P273" i="8"/>
  <c r="P274" i="8"/>
  <c r="P275" i="8"/>
  <c r="G267" i="8"/>
  <c r="G217" i="8" l="1"/>
  <c r="N76" i="8"/>
  <c r="F76" i="8"/>
  <c r="G171" i="8"/>
  <c r="J50" i="8"/>
  <c r="F217" i="8"/>
  <c r="F171" i="8"/>
  <c r="O14" i="8"/>
  <c r="P14" i="8" s="1"/>
  <c r="K223" i="8"/>
  <c r="E9" i="8"/>
  <c r="E50" i="8" s="1"/>
  <c r="K9" i="8"/>
  <c r="J233" i="8"/>
  <c r="J246" i="8" s="1"/>
  <c r="F14" i="8"/>
  <c r="P229" i="8"/>
  <c r="P185" i="8"/>
  <c r="K116" i="8"/>
  <c r="P94" i="8"/>
  <c r="Q199" i="8"/>
  <c r="P199" i="8"/>
  <c r="Q221" i="8"/>
  <c r="P221" i="8"/>
  <c r="Q224" i="8"/>
  <c r="P224" i="8"/>
  <c r="L202" i="8"/>
  <c r="K202" i="8"/>
  <c r="O192" i="8"/>
  <c r="F192" i="8"/>
  <c r="G192" i="8"/>
  <c r="M217" i="8"/>
  <c r="C202" i="8"/>
  <c r="M202" i="8" s="1"/>
  <c r="G177" i="8"/>
  <c r="N177" i="8"/>
  <c r="P212" i="8"/>
  <c r="Q212" i="8"/>
  <c r="L177" i="8"/>
  <c r="O177" i="8"/>
  <c r="K177" i="8"/>
  <c r="P168" i="8"/>
  <c r="Q168" i="8"/>
  <c r="O116" i="8"/>
  <c r="G116" i="8"/>
  <c r="F116" i="8"/>
  <c r="G9" i="8"/>
  <c r="F9" i="8"/>
  <c r="Q17" i="8"/>
  <c r="P17" i="8"/>
  <c r="Q210" i="8"/>
  <c r="H233" i="8"/>
  <c r="H246" i="8" s="1"/>
  <c r="J77" i="8"/>
  <c r="L50" i="8"/>
  <c r="K50" i="8"/>
  <c r="C9" i="8"/>
  <c r="N116" i="8"/>
  <c r="Q238" i="8"/>
  <c r="P238" i="8"/>
  <c r="O223" i="8"/>
  <c r="G223" i="8"/>
  <c r="F223" i="8"/>
  <c r="F202" i="8"/>
  <c r="O202" i="8"/>
  <c r="G202" i="8"/>
  <c r="P175" i="8"/>
  <c r="Q139" i="8"/>
  <c r="P139" i="8"/>
  <c r="Q68" i="8"/>
  <c r="P68" i="8"/>
  <c r="I233" i="8"/>
  <c r="I246" i="8" s="1"/>
  <c r="G110" i="8"/>
  <c r="N110" i="8"/>
  <c r="G86" i="8"/>
  <c r="N86" i="8"/>
  <c r="D233" i="8"/>
  <c r="Q65" i="8"/>
  <c r="P65" i="8"/>
  <c r="D50" i="8"/>
  <c r="N9" i="8"/>
  <c r="P76" i="8"/>
  <c r="Q76" i="8"/>
  <c r="Q193" i="8"/>
  <c r="P193" i="8"/>
  <c r="Q205" i="8"/>
  <c r="P205" i="8"/>
  <c r="N223" i="8"/>
  <c r="Q120" i="8"/>
  <c r="P120" i="8"/>
  <c r="O86" i="8"/>
  <c r="L86" i="8"/>
  <c r="K86" i="8"/>
  <c r="F24" i="8"/>
  <c r="G24" i="8"/>
  <c r="O24" i="8"/>
  <c r="E233" i="8"/>
  <c r="P25" i="8"/>
  <c r="Q25" i="8"/>
  <c r="L76" i="8"/>
  <c r="K76" i="8"/>
  <c r="M24" i="8"/>
  <c r="F110" i="8"/>
  <c r="F86" i="8"/>
  <c r="Q10" i="8"/>
  <c r="O262" i="8"/>
  <c r="G262" i="8"/>
  <c r="P217" i="8"/>
  <c r="Q217" i="8"/>
  <c r="P149" i="8"/>
  <c r="Q149" i="8"/>
  <c r="Q123" i="8"/>
  <c r="P123" i="8"/>
  <c r="Q81" i="8"/>
  <c r="P81" i="8"/>
  <c r="P178" i="8"/>
  <c r="M268" i="7"/>
  <c r="H267" i="7"/>
  <c r="G267" i="7"/>
  <c r="L268" i="7"/>
  <c r="Q14" i="8" l="1"/>
  <c r="O9" i="8"/>
  <c r="C233" i="8"/>
  <c r="C246" i="8" s="1"/>
  <c r="M246" i="8" s="1"/>
  <c r="Q86" i="8"/>
  <c r="P86" i="8"/>
  <c r="L77" i="8"/>
  <c r="K77" i="8"/>
  <c r="E77" i="8"/>
  <c r="G50" i="8"/>
  <c r="O50" i="8"/>
  <c r="F50" i="8"/>
  <c r="L233" i="8"/>
  <c r="Q262" i="8"/>
  <c r="P262" i="8"/>
  <c r="P202" i="8"/>
  <c r="Q202" i="8"/>
  <c r="Q223" i="8"/>
  <c r="P223" i="8"/>
  <c r="M9" i="8"/>
  <c r="C50" i="8"/>
  <c r="Q192" i="8"/>
  <c r="P192" i="8"/>
  <c r="O233" i="8"/>
  <c r="G233" i="8"/>
  <c r="F233" i="8"/>
  <c r="E246" i="8"/>
  <c r="Q110" i="8"/>
  <c r="P110" i="8"/>
  <c r="L246" i="8"/>
  <c r="K246" i="8"/>
  <c r="Q24" i="8"/>
  <c r="P24" i="8"/>
  <c r="D77" i="8"/>
  <c r="N77" i="8" s="1"/>
  <c r="N50" i="8"/>
  <c r="D246" i="8"/>
  <c r="N246" i="8" s="1"/>
  <c r="N233" i="8"/>
  <c r="Q9" i="8"/>
  <c r="P9" i="8"/>
  <c r="Q116" i="8"/>
  <c r="P116" i="8"/>
  <c r="Q177" i="8"/>
  <c r="P177" i="8"/>
  <c r="K233" i="8"/>
  <c r="G54" i="7"/>
  <c r="M207" i="7"/>
  <c r="L207" i="7"/>
  <c r="M206" i="7"/>
  <c r="L206" i="7"/>
  <c r="L190" i="7"/>
  <c r="P166" i="7"/>
  <c r="O166" i="7"/>
  <c r="N166" i="7"/>
  <c r="E165" i="7"/>
  <c r="O165" i="7" s="1"/>
  <c r="F165" i="7"/>
  <c r="P165" i="7" s="1"/>
  <c r="D165" i="7"/>
  <c r="N165" i="7" s="1"/>
  <c r="H166" i="7"/>
  <c r="G166" i="7"/>
  <c r="P101" i="7"/>
  <c r="P102" i="7"/>
  <c r="O101" i="7"/>
  <c r="O102" i="7"/>
  <c r="N101" i="7"/>
  <c r="N102" i="7"/>
  <c r="J100" i="7"/>
  <c r="K100" i="7"/>
  <c r="P100" i="7" s="1"/>
  <c r="I100" i="7"/>
  <c r="N100" i="7" s="1"/>
  <c r="M92" i="7"/>
  <c r="M101" i="7"/>
  <c r="M102" i="7"/>
  <c r="L92" i="7"/>
  <c r="L101" i="7"/>
  <c r="L102" i="7"/>
  <c r="L46" i="7"/>
  <c r="J45" i="7"/>
  <c r="K45" i="7"/>
  <c r="J41" i="7"/>
  <c r="K41" i="7"/>
  <c r="K53" i="7"/>
  <c r="J53" i="7"/>
  <c r="I53" i="7"/>
  <c r="L55" i="7"/>
  <c r="L56" i="7"/>
  <c r="M55" i="7"/>
  <c r="N55" i="7"/>
  <c r="O55" i="7"/>
  <c r="P55" i="7"/>
  <c r="M56" i="7"/>
  <c r="N56" i="7"/>
  <c r="O56" i="7"/>
  <c r="P56" i="7"/>
  <c r="M233" i="8" l="1"/>
  <c r="O246" i="8"/>
  <c r="G246" i="8"/>
  <c r="F246" i="8"/>
  <c r="P50" i="8"/>
  <c r="Q50" i="8"/>
  <c r="M50" i="8"/>
  <c r="C77" i="8"/>
  <c r="M77" i="8" s="1"/>
  <c r="F77" i="8"/>
  <c r="O77" i="8"/>
  <c r="G77" i="8"/>
  <c r="P233" i="8"/>
  <c r="Q233" i="8"/>
  <c r="R166" i="7"/>
  <c r="G165" i="7"/>
  <c r="R165" i="7"/>
  <c r="H165" i="7"/>
  <c r="Q101" i="7"/>
  <c r="M100" i="7"/>
  <c r="Q102" i="7"/>
  <c r="R101" i="7"/>
  <c r="I85" i="7"/>
  <c r="R102" i="7"/>
  <c r="K85" i="7"/>
  <c r="J85" i="7"/>
  <c r="O100" i="7"/>
  <c r="R100" i="7" s="1"/>
  <c r="L100" i="7"/>
  <c r="Q55" i="7"/>
  <c r="Q56" i="7"/>
  <c r="R55" i="7"/>
  <c r="R56" i="7"/>
  <c r="E64" i="7"/>
  <c r="F64" i="7"/>
  <c r="D64" i="7"/>
  <c r="G65" i="7"/>
  <c r="H65" i="7"/>
  <c r="I65" i="7"/>
  <c r="N65" i="7" s="1"/>
  <c r="J65" i="7"/>
  <c r="O65" i="7" s="1"/>
  <c r="K65" i="7"/>
  <c r="G66" i="7"/>
  <c r="H66" i="7"/>
  <c r="I66" i="7"/>
  <c r="N66" i="7" s="1"/>
  <c r="J66" i="7"/>
  <c r="O66" i="7" s="1"/>
  <c r="K66" i="7"/>
  <c r="P66" i="7" s="1"/>
  <c r="G67" i="7"/>
  <c r="H67" i="7"/>
  <c r="I67" i="7"/>
  <c r="N67" i="7" s="1"/>
  <c r="J67" i="7"/>
  <c r="O67" i="7" s="1"/>
  <c r="K67" i="7"/>
  <c r="G60" i="7"/>
  <c r="Q77" i="8" l="1"/>
  <c r="P77" i="8"/>
  <c r="P246" i="8"/>
  <c r="Q246" i="8"/>
  <c r="Q100" i="7"/>
  <c r="M66" i="7"/>
  <c r="M67" i="7"/>
  <c r="R66" i="7"/>
  <c r="M65" i="7"/>
  <c r="Q66" i="7"/>
  <c r="P67" i="7"/>
  <c r="R67" i="7" s="1"/>
  <c r="P65" i="7"/>
  <c r="Q65" i="7" s="1"/>
  <c r="D16" i="7"/>
  <c r="F25" i="7"/>
  <c r="M27" i="7"/>
  <c r="N27" i="7"/>
  <c r="O27" i="7"/>
  <c r="P27" i="7"/>
  <c r="H27" i="7"/>
  <c r="D15" i="7"/>
  <c r="F16" i="7"/>
  <c r="E16" i="7"/>
  <c r="F15" i="7"/>
  <c r="E15" i="7"/>
  <c r="R65" i="7" l="1"/>
  <c r="Q67" i="7"/>
  <c r="R27" i="7"/>
  <c r="J228" i="7"/>
  <c r="K228" i="7"/>
  <c r="I228" i="7"/>
  <c r="E230" i="7"/>
  <c r="F230" i="7"/>
  <c r="D230" i="7"/>
  <c r="J204" i="7"/>
  <c r="K204" i="7"/>
  <c r="I204" i="7"/>
  <c r="I64" i="7" l="1"/>
  <c r="E53" i="7"/>
  <c r="F53" i="7"/>
  <c r="D53" i="7"/>
  <c r="H55" i="7" l="1"/>
  <c r="H54" i="7"/>
  <c r="G52" i="7"/>
  <c r="M52" i="7"/>
  <c r="N52" i="7"/>
  <c r="D33" i="7"/>
  <c r="G29" i="7"/>
  <c r="E25" i="7"/>
  <c r="D10" i="7"/>
  <c r="P52" i="7" l="1"/>
  <c r="H52" i="7"/>
  <c r="O52" i="7"/>
  <c r="Q52" i="7" l="1"/>
  <c r="R52" i="7"/>
  <c r="P200" i="7" l="1"/>
  <c r="O200" i="7"/>
  <c r="N200" i="7"/>
  <c r="E192" i="7"/>
  <c r="F192" i="7"/>
  <c r="D192" i="7"/>
  <c r="P190" i="7"/>
  <c r="O190" i="7"/>
  <c r="N190" i="7"/>
  <c r="M190" i="7"/>
  <c r="D184" i="7"/>
  <c r="G186" i="7"/>
  <c r="H186" i="7"/>
  <c r="D167" i="7"/>
  <c r="E161" i="7"/>
  <c r="F161" i="7"/>
  <c r="D161" i="7"/>
  <c r="Q190" i="7" l="1"/>
  <c r="R200" i="7"/>
  <c r="Q200" i="7"/>
  <c r="R190" i="7"/>
  <c r="M116" i="7"/>
  <c r="M117" i="7"/>
  <c r="M118" i="7"/>
  <c r="M119" i="7"/>
  <c r="M120" i="7"/>
  <c r="M121" i="7"/>
  <c r="L116" i="7"/>
  <c r="L117" i="7"/>
  <c r="L118" i="7"/>
  <c r="L119" i="7"/>
  <c r="L120" i="7"/>
  <c r="L121" i="7"/>
  <c r="E148" i="7"/>
  <c r="F148" i="7"/>
  <c r="D148" i="7"/>
  <c r="P149" i="7"/>
  <c r="O149" i="7"/>
  <c r="N149" i="7"/>
  <c r="H149" i="7"/>
  <c r="G149" i="7"/>
  <c r="J109" i="7"/>
  <c r="K109" i="7"/>
  <c r="I109" i="7"/>
  <c r="P114" i="7"/>
  <c r="O114" i="7"/>
  <c r="N114" i="7"/>
  <c r="M114" i="7"/>
  <c r="L114" i="7"/>
  <c r="P108" i="7"/>
  <c r="O108" i="7"/>
  <c r="N108" i="7"/>
  <c r="H108" i="7"/>
  <c r="G108" i="7"/>
  <c r="Q149" i="7" l="1"/>
  <c r="R149" i="7"/>
  <c r="Q114" i="7"/>
  <c r="R114" i="7"/>
  <c r="R108" i="7"/>
  <c r="Q108" i="7"/>
  <c r="M278" i="7"/>
  <c r="P278" i="7"/>
  <c r="N278" i="7"/>
  <c r="H278" i="7"/>
  <c r="R278" i="7" l="1"/>
  <c r="P104" i="7"/>
  <c r="N104" i="7"/>
  <c r="L104" i="7" l="1"/>
  <c r="M104" i="7"/>
  <c r="O104" i="7"/>
  <c r="Q104" i="7" s="1"/>
  <c r="E167" i="7"/>
  <c r="F167" i="7"/>
  <c r="R104" i="7" l="1"/>
  <c r="L57" i="7" l="1"/>
  <c r="I45" i="7"/>
  <c r="I41" i="7"/>
  <c r="G150" i="7" l="1"/>
  <c r="G193" i="7"/>
  <c r="P186" i="7"/>
  <c r="O186" i="7"/>
  <c r="N186" i="7"/>
  <c r="R186" i="7" l="1"/>
  <c r="Q186" i="7"/>
  <c r="J64" i="7"/>
  <c r="K64" i="7"/>
  <c r="I75" i="7"/>
  <c r="M57" i="7"/>
  <c r="N57" i="7"/>
  <c r="O57" i="7"/>
  <c r="P57" i="7"/>
  <c r="M54" i="7"/>
  <c r="N54" i="7"/>
  <c r="O54" i="7"/>
  <c r="P54" i="7"/>
  <c r="G68" i="7"/>
  <c r="M70" i="7"/>
  <c r="N69" i="7"/>
  <c r="O69" i="7"/>
  <c r="P69" i="7"/>
  <c r="N70" i="7"/>
  <c r="O70" i="7"/>
  <c r="P70" i="7"/>
  <c r="Q57" i="7" l="1"/>
  <c r="R57" i="7"/>
  <c r="R54" i="7"/>
  <c r="L53" i="7"/>
  <c r="Q54" i="7"/>
  <c r="R70" i="7"/>
  <c r="R69" i="7"/>
  <c r="H72" i="7" l="1"/>
  <c r="M72" i="7"/>
  <c r="N72" i="7"/>
  <c r="O72" i="7"/>
  <c r="P72" i="7"/>
  <c r="H73" i="7"/>
  <c r="M73" i="7"/>
  <c r="N73" i="7"/>
  <c r="O73" i="7"/>
  <c r="P73" i="7"/>
  <c r="R73" i="7" l="1"/>
  <c r="R72" i="7"/>
  <c r="Q73" i="7"/>
  <c r="Q72" i="7"/>
  <c r="H60" i="7"/>
  <c r="H48" i="7"/>
  <c r="M48" i="7"/>
  <c r="N48" i="7"/>
  <c r="O48" i="7"/>
  <c r="P48" i="7"/>
  <c r="E33" i="7"/>
  <c r="F33" i="7"/>
  <c r="M37" i="7"/>
  <c r="N37" i="7"/>
  <c r="O37" i="7"/>
  <c r="P37" i="7"/>
  <c r="H37" i="7"/>
  <c r="G44" i="7"/>
  <c r="R37" i="7" l="1"/>
  <c r="R48" i="7"/>
  <c r="J216" i="7" l="1"/>
  <c r="J201" i="7" s="1"/>
  <c r="K216" i="7"/>
  <c r="K201" i="7" s="1"/>
  <c r="M208" i="7"/>
  <c r="L208" i="7"/>
  <c r="G210" i="7"/>
  <c r="H193" i="7"/>
  <c r="E184" i="7"/>
  <c r="F184" i="7"/>
  <c r="N184" i="7" l="1"/>
  <c r="P244" i="7"/>
  <c r="O244" i="7"/>
  <c r="N244" i="7"/>
  <c r="P179" i="7"/>
  <c r="O179" i="7"/>
  <c r="N179" i="7"/>
  <c r="R244" i="7" l="1"/>
  <c r="R179" i="7"/>
  <c r="Q179" i="7"/>
  <c r="P105" i="7"/>
  <c r="O105" i="7"/>
  <c r="N105" i="7"/>
  <c r="M218" i="7"/>
  <c r="L218" i="7"/>
  <c r="L84" i="7"/>
  <c r="E237" i="7"/>
  <c r="F237" i="7"/>
  <c r="D237" i="7"/>
  <c r="H244" i="7"/>
  <c r="R105" i="7" l="1"/>
  <c r="Q105" i="7"/>
  <c r="E177" i="7"/>
  <c r="F177" i="7"/>
  <c r="D177" i="7"/>
  <c r="H179" i="7"/>
  <c r="G179" i="7"/>
  <c r="G163" i="7"/>
  <c r="H163" i="7"/>
  <c r="P163" i="7"/>
  <c r="O163" i="7"/>
  <c r="N163" i="7"/>
  <c r="G105" i="7"/>
  <c r="H105" i="7"/>
  <c r="G95" i="7"/>
  <c r="Q163" i="7" l="1"/>
  <c r="R163" i="7"/>
  <c r="P59" i="7" l="1"/>
  <c r="P60" i="7"/>
  <c r="P61" i="7"/>
  <c r="O59" i="7"/>
  <c r="O60" i="7"/>
  <c r="O61" i="7"/>
  <c r="N59" i="7"/>
  <c r="N60" i="7"/>
  <c r="N61" i="7"/>
  <c r="G74" i="7"/>
  <c r="M74" i="7"/>
  <c r="O74" i="7"/>
  <c r="N74" i="7"/>
  <c r="Q60" i="7" l="1"/>
  <c r="R61" i="7"/>
  <c r="Q61" i="7"/>
  <c r="R60" i="7"/>
  <c r="Q59" i="7"/>
  <c r="R59" i="7"/>
  <c r="H59" i="7"/>
  <c r="H61" i="7"/>
  <c r="G59" i="7"/>
  <c r="G61" i="7"/>
  <c r="H74" i="7"/>
  <c r="P74" i="7"/>
  <c r="Q74" i="7" l="1"/>
  <c r="R74" i="7"/>
  <c r="P227" i="7"/>
  <c r="O227" i="7"/>
  <c r="N227" i="7"/>
  <c r="L211" i="7"/>
  <c r="L212" i="7"/>
  <c r="L213" i="7"/>
  <c r="L217" i="7"/>
  <c r="L196" i="7"/>
  <c r="P168" i="7"/>
  <c r="O168" i="7"/>
  <c r="N168" i="7"/>
  <c r="R227" i="7" l="1"/>
  <c r="R168" i="7"/>
  <c r="Q227" i="7"/>
  <c r="Q168" i="7"/>
  <c r="E225" i="7"/>
  <c r="F225" i="7"/>
  <c r="D225" i="7"/>
  <c r="H227" i="7"/>
  <c r="G227" i="7"/>
  <c r="H168" i="7"/>
  <c r="G168" i="7"/>
  <c r="H69" i="7" l="1"/>
  <c r="M69" i="7"/>
  <c r="H58" i="7" l="1"/>
  <c r="H63" i="7"/>
  <c r="H68" i="7"/>
  <c r="H71" i="7"/>
  <c r="D25" i="7"/>
  <c r="G26" i="7"/>
  <c r="H53" i="7" l="1"/>
  <c r="J253" i="7" l="1"/>
  <c r="K253" i="7"/>
  <c r="I253" i="7"/>
  <c r="E253" i="7"/>
  <c r="F253" i="7"/>
  <c r="D253" i="7"/>
  <c r="J248" i="7"/>
  <c r="K248" i="7"/>
  <c r="I248" i="7"/>
  <c r="E248" i="7"/>
  <c r="F248" i="7"/>
  <c r="D248" i="7"/>
  <c r="P248" i="7" l="1"/>
  <c r="G253" i="7"/>
  <c r="P253" i="7"/>
  <c r="N253" i="7"/>
  <c r="M253" i="7"/>
  <c r="H253" i="7"/>
  <c r="G248" i="7"/>
  <c r="O248" i="7"/>
  <c r="O253" i="7"/>
  <c r="N248" i="7"/>
  <c r="H248" i="7"/>
  <c r="L248" i="7"/>
  <c r="L253" i="7"/>
  <c r="M248" i="7"/>
  <c r="J222" i="7"/>
  <c r="K222" i="7"/>
  <c r="I222" i="7"/>
  <c r="Q248" i="7" l="1"/>
  <c r="R248" i="7"/>
  <c r="Q253" i="7"/>
  <c r="R253" i="7"/>
  <c r="J25" i="7"/>
  <c r="J24" i="7" s="1"/>
  <c r="K25" i="7"/>
  <c r="I25" i="7"/>
  <c r="I24" i="7" s="1"/>
  <c r="K33" i="7"/>
  <c r="I33" i="7"/>
  <c r="K24" i="7" l="1"/>
  <c r="M40" i="7"/>
  <c r="N40" i="7"/>
  <c r="O40" i="7"/>
  <c r="P40" i="7"/>
  <c r="N71" i="7"/>
  <c r="Q40" i="7" l="1"/>
  <c r="R40" i="7"/>
  <c r="L43" i="7" l="1"/>
  <c r="G40" i="7"/>
  <c r="H40" i="7"/>
  <c r="G196" i="7" l="1"/>
  <c r="H196" i="7"/>
  <c r="P188" i="7" l="1"/>
  <c r="O188" i="7"/>
  <c r="N188" i="7"/>
  <c r="P226" i="7"/>
  <c r="O226" i="7"/>
  <c r="N226" i="7"/>
  <c r="Q226" i="7" l="1"/>
  <c r="R188" i="7"/>
  <c r="R226" i="7"/>
  <c r="Q188" i="7"/>
  <c r="H274" i="7"/>
  <c r="P63" i="7" l="1"/>
  <c r="O63" i="7"/>
  <c r="N63" i="7"/>
  <c r="M62" i="7"/>
  <c r="M63" i="7"/>
  <c r="E62" i="7"/>
  <c r="E75" i="7" s="1"/>
  <c r="F62" i="7"/>
  <c r="F75" i="7" s="1"/>
  <c r="D62" i="7"/>
  <c r="D75" i="7" s="1"/>
  <c r="N62" i="7" l="1"/>
  <c r="H62" i="7"/>
  <c r="P62" i="7"/>
  <c r="O62" i="7"/>
  <c r="R63" i="7"/>
  <c r="R62" i="7" l="1"/>
  <c r="P193" i="7" l="1"/>
  <c r="O193" i="7"/>
  <c r="N193" i="7"/>
  <c r="Q193" i="7" l="1"/>
  <c r="R193" i="7"/>
  <c r="G192" i="7"/>
  <c r="G15" i="7" l="1"/>
  <c r="F271" i="7"/>
  <c r="L109" i="7" l="1"/>
  <c r="M109" i="7"/>
  <c r="O225" i="7"/>
  <c r="P225" i="7"/>
  <c r="N225" i="7"/>
  <c r="H226" i="7"/>
  <c r="G226" i="7"/>
  <c r="E211" i="7"/>
  <c r="F211" i="7"/>
  <c r="D211" i="7"/>
  <c r="E198" i="7"/>
  <c r="E191" i="7" s="1"/>
  <c r="F198" i="7"/>
  <c r="F191" i="7" s="1"/>
  <c r="E187" i="7"/>
  <c r="F187" i="7"/>
  <c r="D187" i="7"/>
  <c r="H188" i="7"/>
  <c r="G188" i="7"/>
  <c r="Q225" i="7" l="1"/>
  <c r="R225" i="7"/>
  <c r="H225" i="7"/>
  <c r="G225" i="7"/>
  <c r="H64" i="7"/>
  <c r="E45" i="7"/>
  <c r="F45" i="7"/>
  <c r="D45" i="7"/>
  <c r="P29" i="7"/>
  <c r="O29" i="7"/>
  <c r="N29" i="7"/>
  <c r="M29" i="7"/>
  <c r="H29" i="7"/>
  <c r="Q29" i="7" l="1"/>
  <c r="R29" i="7"/>
  <c r="D17" i="7" l="1"/>
  <c r="J17" i="7"/>
  <c r="K17" i="7"/>
  <c r="I17" i="7"/>
  <c r="E17" i="7"/>
  <c r="F17" i="7"/>
  <c r="M238" i="7" l="1"/>
  <c r="M239" i="7"/>
  <c r="M240" i="7"/>
  <c r="M241" i="7"/>
  <c r="L238" i="7"/>
  <c r="L239" i="7"/>
  <c r="L240" i="7"/>
  <c r="L241" i="7"/>
  <c r="P110" i="7"/>
  <c r="P111" i="7"/>
  <c r="O110" i="7"/>
  <c r="O111" i="7"/>
  <c r="N110" i="7"/>
  <c r="N111" i="7"/>
  <c r="P103" i="7"/>
  <c r="O103" i="7"/>
  <c r="N103" i="7"/>
  <c r="P97" i="7"/>
  <c r="P98" i="7"/>
  <c r="O97" i="7"/>
  <c r="O98" i="7"/>
  <c r="N97" i="7"/>
  <c r="N98" i="7"/>
  <c r="Q111" i="7" l="1"/>
  <c r="Q103" i="7"/>
  <c r="R98" i="7"/>
  <c r="Q110" i="7"/>
  <c r="R97" i="7"/>
  <c r="R103" i="7"/>
  <c r="R111" i="7"/>
  <c r="Q98" i="7"/>
  <c r="R110" i="7"/>
  <c r="Q97" i="7"/>
  <c r="H194" i="7"/>
  <c r="H195" i="7"/>
  <c r="G194" i="7"/>
  <c r="G195" i="7"/>
  <c r="H192" i="7" l="1"/>
  <c r="H110" i="7"/>
  <c r="H111" i="7"/>
  <c r="G110" i="7"/>
  <c r="G111" i="7"/>
  <c r="G103" i="7" l="1"/>
  <c r="H103" i="7"/>
  <c r="H97" i="7"/>
  <c r="H98" i="7"/>
  <c r="G97" i="7"/>
  <c r="G98" i="7"/>
  <c r="E96" i="7"/>
  <c r="O96" i="7" s="1"/>
  <c r="F96" i="7"/>
  <c r="P96" i="7" s="1"/>
  <c r="D96" i="7"/>
  <c r="Q96" i="7" l="1"/>
  <c r="R96" i="7"/>
  <c r="G96" i="7"/>
  <c r="H96" i="7"/>
  <c r="E41" i="7"/>
  <c r="E24" i="7" s="1"/>
  <c r="F41" i="7"/>
  <c r="F24" i="7" s="1"/>
  <c r="D41" i="7"/>
  <c r="D24" i="7" s="1"/>
  <c r="J75" i="7"/>
  <c r="K75" i="7"/>
  <c r="L75" i="7" l="1"/>
  <c r="H75" i="7"/>
  <c r="N75" i="7"/>
  <c r="P41" i="7"/>
  <c r="M75" i="7"/>
  <c r="M41" i="7"/>
  <c r="L41" i="7"/>
  <c r="P53" i="7"/>
  <c r="M233" i="7"/>
  <c r="M234" i="7"/>
  <c r="M235" i="7"/>
  <c r="M236" i="7"/>
  <c r="G152" i="7"/>
  <c r="P84" i="7"/>
  <c r="O84" i="7"/>
  <c r="N84" i="7"/>
  <c r="M84" i="7"/>
  <c r="R84" i="7" l="1"/>
  <c r="Q84" i="7"/>
  <c r="L233" i="7"/>
  <c r="L234" i="7"/>
  <c r="L235" i="7"/>
  <c r="L236" i="7"/>
  <c r="K271" i="7" l="1"/>
  <c r="I271" i="7"/>
  <c r="D271" i="7"/>
  <c r="H271" i="7" l="1"/>
  <c r="G84" i="7" l="1"/>
  <c r="H84" i="7"/>
  <c r="J80" i="7"/>
  <c r="K80" i="7"/>
  <c r="I80" i="7"/>
  <c r="E80" i="7"/>
  <c r="F80" i="7"/>
  <c r="D80" i="7"/>
  <c r="N80" i="7" l="1"/>
  <c r="L47" i="7" l="1"/>
  <c r="F14" i="7" l="1"/>
  <c r="E14" i="7"/>
  <c r="L222" i="7" l="1"/>
  <c r="N25" i="7" l="1"/>
  <c r="E10" i="7" l="1"/>
  <c r="H15" i="7" l="1"/>
  <c r="M271" i="7"/>
  <c r="M272" i="7"/>
  <c r="M273" i="7"/>
  <c r="M274" i="7"/>
  <c r="M275" i="7"/>
  <c r="M276" i="7"/>
  <c r="M277" i="7"/>
  <c r="M279" i="7"/>
  <c r="M270" i="7"/>
  <c r="P270" i="7" l="1"/>
  <c r="P271" i="7"/>
  <c r="P272" i="7"/>
  <c r="P273" i="7"/>
  <c r="P274" i="7"/>
  <c r="P275" i="7"/>
  <c r="P276" i="7"/>
  <c r="P277" i="7"/>
  <c r="P279" i="7"/>
  <c r="N270" i="7"/>
  <c r="N271" i="7"/>
  <c r="N272" i="7"/>
  <c r="N273" i="7"/>
  <c r="N274" i="7"/>
  <c r="N275" i="7"/>
  <c r="N276" i="7"/>
  <c r="N277" i="7"/>
  <c r="N279" i="7"/>
  <c r="L272" i="7"/>
  <c r="L273" i="7"/>
  <c r="L274" i="7"/>
  <c r="L275" i="7"/>
  <c r="L276" i="7"/>
  <c r="L270" i="7"/>
  <c r="H272" i="7"/>
  <c r="H273" i="7"/>
  <c r="H275" i="7"/>
  <c r="H276" i="7"/>
  <c r="H277" i="7"/>
  <c r="H279" i="7"/>
  <c r="H270" i="7"/>
  <c r="G272" i="7"/>
  <c r="G273" i="7"/>
  <c r="G274" i="7"/>
  <c r="G275" i="7"/>
  <c r="G276" i="7"/>
  <c r="G279" i="7"/>
  <c r="G270" i="7"/>
  <c r="R277" i="7" l="1"/>
  <c r="R272" i="7"/>
  <c r="Q272" i="7"/>
  <c r="R275" i="7"/>
  <c r="Q275" i="7"/>
  <c r="R271" i="7"/>
  <c r="R273" i="7"/>
  <c r="Q273" i="7"/>
  <c r="R276" i="7"/>
  <c r="Q276" i="7"/>
  <c r="R279" i="7"/>
  <c r="R274" i="7"/>
  <c r="Q274" i="7"/>
  <c r="R270" i="7"/>
  <c r="Q270" i="7"/>
  <c r="J262" i="7"/>
  <c r="J266" i="7"/>
  <c r="E266" i="7"/>
  <c r="E261" i="7" s="1"/>
  <c r="F266" i="7"/>
  <c r="F261" i="7" s="1"/>
  <c r="J261" i="7" l="1"/>
  <c r="O261" i="7" s="1"/>
  <c r="P81" i="7"/>
  <c r="P82" i="7"/>
  <c r="P83" i="7"/>
  <c r="P86" i="7"/>
  <c r="P87" i="7"/>
  <c r="P88" i="7"/>
  <c r="P89" i="7"/>
  <c r="P90" i="7"/>
  <c r="P91" i="7"/>
  <c r="P92" i="7"/>
  <c r="P94" i="7"/>
  <c r="P95" i="7"/>
  <c r="P99" i="7"/>
  <c r="P113" i="7"/>
  <c r="P117" i="7"/>
  <c r="P118" i="7"/>
  <c r="P120" i="7"/>
  <c r="P121" i="7"/>
  <c r="P123" i="7"/>
  <c r="P124" i="7"/>
  <c r="P125" i="7"/>
  <c r="P126" i="7"/>
  <c r="P128" i="7"/>
  <c r="P129" i="7"/>
  <c r="P130" i="7"/>
  <c r="P131" i="7"/>
  <c r="P132" i="7"/>
  <c r="P133" i="7"/>
  <c r="P134" i="7"/>
  <c r="P135" i="7"/>
  <c r="P136" i="7"/>
  <c r="P137" i="7"/>
  <c r="P139" i="7"/>
  <c r="P140" i="7"/>
  <c r="P141" i="7"/>
  <c r="P142" i="7"/>
  <c r="P143" i="7"/>
  <c r="P144" i="7"/>
  <c r="P145" i="7"/>
  <c r="P147" i="7"/>
  <c r="P150" i="7"/>
  <c r="P152" i="7"/>
  <c r="P153" i="7"/>
  <c r="P154" i="7"/>
  <c r="P155" i="7"/>
  <c r="P159" i="7"/>
  <c r="P160" i="7"/>
  <c r="P162" i="7"/>
  <c r="P169" i="7"/>
  <c r="P171" i="7"/>
  <c r="P172" i="7"/>
  <c r="P173" i="7"/>
  <c r="P175" i="7"/>
  <c r="P178" i="7"/>
  <c r="P183" i="7"/>
  <c r="P185" i="7"/>
  <c r="P189" i="7"/>
  <c r="P194" i="7"/>
  <c r="P195" i="7"/>
  <c r="P196" i="7"/>
  <c r="P197" i="7"/>
  <c r="P198" i="7"/>
  <c r="P199" i="7"/>
  <c r="P203" i="7"/>
  <c r="P205" i="7"/>
  <c r="P208" i="7"/>
  <c r="P210" i="7"/>
  <c r="P211" i="7"/>
  <c r="P212" i="7"/>
  <c r="P213" i="7"/>
  <c r="P217" i="7"/>
  <c r="P218" i="7"/>
  <c r="P219" i="7"/>
  <c r="P221" i="7"/>
  <c r="P224" i="7"/>
  <c r="P229" i="7"/>
  <c r="P230" i="7"/>
  <c r="P231" i="7"/>
  <c r="P233" i="7"/>
  <c r="P234" i="7"/>
  <c r="P235" i="7"/>
  <c r="P236" i="7"/>
  <c r="P238" i="7"/>
  <c r="P239" i="7"/>
  <c r="P240" i="7"/>
  <c r="P241" i="7"/>
  <c r="P242" i="7"/>
  <c r="P243" i="7"/>
  <c r="P246" i="7"/>
  <c r="P249" i="7"/>
  <c r="P250" i="7"/>
  <c r="P251" i="7"/>
  <c r="P252" i="7"/>
  <c r="P254" i="7"/>
  <c r="P255" i="7"/>
  <c r="P256" i="7"/>
  <c r="P257" i="7"/>
  <c r="P258" i="7"/>
  <c r="P259" i="7"/>
  <c r="P263" i="7"/>
  <c r="P267" i="7"/>
  <c r="P268" i="7"/>
  <c r="O81" i="7"/>
  <c r="O82" i="7"/>
  <c r="O83" i="7"/>
  <c r="O86" i="7"/>
  <c r="O87" i="7"/>
  <c r="O88" i="7"/>
  <c r="O89" i="7"/>
  <c r="O90" i="7"/>
  <c r="O91" i="7"/>
  <c r="O92" i="7"/>
  <c r="O94" i="7"/>
  <c r="O95" i="7"/>
  <c r="O99" i="7"/>
  <c r="O113" i="7"/>
  <c r="O116" i="7"/>
  <c r="O117" i="7"/>
  <c r="O118" i="7"/>
  <c r="O119" i="7"/>
  <c r="O120" i="7"/>
  <c r="O121" i="7"/>
  <c r="O123" i="7"/>
  <c r="O124" i="7"/>
  <c r="O125" i="7"/>
  <c r="O126" i="7"/>
  <c r="O127" i="7"/>
  <c r="O128" i="7"/>
  <c r="O129" i="7"/>
  <c r="O130" i="7"/>
  <c r="O131" i="7"/>
  <c r="O132" i="7"/>
  <c r="O133" i="7"/>
  <c r="O134" i="7"/>
  <c r="O135" i="7"/>
  <c r="O136" i="7"/>
  <c r="O137" i="7"/>
  <c r="O138" i="7"/>
  <c r="O139" i="7"/>
  <c r="O140" i="7"/>
  <c r="O141" i="7"/>
  <c r="O142" i="7"/>
  <c r="O143" i="7"/>
  <c r="O144" i="7"/>
  <c r="O145" i="7"/>
  <c r="O147" i="7"/>
  <c r="O150" i="7"/>
  <c r="O152" i="7"/>
  <c r="O153" i="7"/>
  <c r="O154" i="7"/>
  <c r="O155" i="7"/>
  <c r="O159" i="7"/>
  <c r="O160" i="7"/>
  <c r="O162" i="7"/>
  <c r="O169" i="7"/>
  <c r="O171" i="7"/>
  <c r="O172" i="7"/>
  <c r="O173" i="7"/>
  <c r="O175" i="7"/>
  <c r="O178" i="7"/>
  <c r="O183" i="7"/>
  <c r="O185" i="7"/>
  <c r="O189" i="7"/>
  <c r="O194" i="7"/>
  <c r="O195" i="7"/>
  <c r="O196" i="7"/>
  <c r="O197" i="7"/>
  <c r="O198" i="7"/>
  <c r="O199" i="7"/>
  <c r="O203" i="7"/>
  <c r="O205" i="7"/>
  <c r="O208" i="7"/>
  <c r="O210" i="7"/>
  <c r="O211" i="7"/>
  <c r="O212" i="7"/>
  <c r="O213" i="7"/>
  <c r="O217" i="7"/>
  <c r="O218" i="7"/>
  <c r="O219" i="7"/>
  <c r="O221" i="7"/>
  <c r="O224" i="7"/>
  <c r="O229" i="7"/>
  <c r="O230" i="7"/>
  <c r="O231" i="7"/>
  <c r="O233" i="7"/>
  <c r="O234" i="7"/>
  <c r="O235" i="7"/>
  <c r="O236" i="7"/>
  <c r="O238" i="7"/>
  <c r="O239" i="7"/>
  <c r="O240" i="7"/>
  <c r="O241" i="7"/>
  <c r="O242" i="7"/>
  <c r="O243" i="7"/>
  <c r="O246" i="7"/>
  <c r="O249" i="7"/>
  <c r="O250" i="7"/>
  <c r="O251" i="7"/>
  <c r="O252" i="7"/>
  <c r="O254" i="7"/>
  <c r="O255" i="7"/>
  <c r="O256" i="7"/>
  <c r="O257" i="7"/>
  <c r="O258" i="7"/>
  <c r="O259" i="7"/>
  <c r="O262" i="7"/>
  <c r="O263" i="7"/>
  <c r="O266" i="7"/>
  <c r="O267" i="7"/>
  <c r="O268" i="7"/>
  <c r="N81" i="7"/>
  <c r="N82" i="7"/>
  <c r="N83" i="7"/>
  <c r="N86" i="7"/>
  <c r="N87" i="7"/>
  <c r="N88" i="7"/>
  <c r="N89" i="7"/>
  <c r="N90" i="7"/>
  <c r="N91" i="7"/>
  <c r="N92" i="7"/>
  <c r="N94" i="7"/>
  <c r="N95" i="7"/>
  <c r="N99" i="7"/>
  <c r="N113" i="7"/>
  <c r="N117" i="7"/>
  <c r="N118" i="7"/>
  <c r="N120" i="7"/>
  <c r="N121" i="7"/>
  <c r="N123" i="7"/>
  <c r="N124" i="7"/>
  <c r="N125" i="7"/>
  <c r="N126" i="7"/>
  <c r="N128" i="7"/>
  <c r="N129" i="7"/>
  <c r="N130" i="7"/>
  <c r="N131" i="7"/>
  <c r="N132" i="7"/>
  <c r="N133" i="7"/>
  <c r="N134" i="7"/>
  <c r="N135" i="7"/>
  <c r="N136" i="7"/>
  <c r="N137" i="7"/>
  <c r="N139" i="7"/>
  <c r="N140" i="7"/>
  <c r="N141" i="7"/>
  <c r="N142" i="7"/>
  <c r="N143" i="7"/>
  <c r="N144" i="7"/>
  <c r="N145" i="7"/>
  <c r="N147" i="7"/>
  <c r="N150" i="7"/>
  <c r="N152" i="7"/>
  <c r="N153" i="7"/>
  <c r="N154" i="7"/>
  <c r="N155" i="7"/>
  <c r="N159" i="7"/>
  <c r="N160" i="7"/>
  <c r="N162" i="7"/>
  <c r="N169" i="7"/>
  <c r="N171" i="7"/>
  <c r="N172" i="7"/>
  <c r="N173" i="7"/>
  <c r="N175" i="7"/>
  <c r="N178" i="7"/>
  <c r="N183" i="7"/>
  <c r="N185" i="7"/>
  <c r="N189" i="7"/>
  <c r="N194" i="7"/>
  <c r="N195" i="7"/>
  <c r="N196" i="7"/>
  <c r="N197" i="7"/>
  <c r="N199" i="7"/>
  <c r="N203" i="7"/>
  <c r="N205" i="7"/>
  <c r="N208" i="7"/>
  <c r="N210" i="7"/>
  <c r="N211" i="7"/>
  <c r="N212" i="7"/>
  <c r="N213" i="7"/>
  <c r="N217" i="7"/>
  <c r="N218" i="7"/>
  <c r="N219" i="7"/>
  <c r="N221" i="7"/>
  <c r="N224" i="7"/>
  <c r="N229" i="7"/>
  <c r="N230" i="7"/>
  <c r="N231" i="7"/>
  <c r="N233" i="7"/>
  <c r="N234" i="7"/>
  <c r="N235" i="7"/>
  <c r="N236" i="7"/>
  <c r="N238" i="7"/>
  <c r="N239" i="7"/>
  <c r="N240" i="7"/>
  <c r="N241" i="7"/>
  <c r="N242" i="7"/>
  <c r="N243" i="7"/>
  <c r="N246" i="7"/>
  <c r="N249" i="7"/>
  <c r="N250" i="7"/>
  <c r="N251" i="7"/>
  <c r="N252" i="7"/>
  <c r="N254" i="7"/>
  <c r="N255" i="7"/>
  <c r="N256" i="7"/>
  <c r="N257" i="7"/>
  <c r="N258" i="7"/>
  <c r="N259" i="7"/>
  <c r="N263" i="7"/>
  <c r="N267" i="7"/>
  <c r="N268" i="7"/>
  <c r="M205" i="7"/>
  <c r="M213" i="7"/>
  <c r="M217" i="7"/>
  <c r="M229" i="7"/>
  <c r="M246" i="7"/>
  <c r="M249" i="7"/>
  <c r="M250" i="7"/>
  <c r="M251" i="7"/>
  <c r="M252" i="7"/>
  <c r="M254" i="7"/>
  <c r="M255" i="7"/>
  <c r="M256" i="7"/>
  <c r="M257" i="7"/>
  <c r="M258" i="7"/>
  <c r="M259" i="7"/>
  <c r="M263" i="7"/>
  <c r="L229" i="7"/>
  <c r="L246" i="7"/>
  <c r="L249" i="7"/>
  <c r="L250" i="7"/>
  <c r="L252" i="7"/>
  <c r="L254" i="7"/>
  <c r="L255" i="7"/>
  <c r="L256" i="7"/>
  <c r="H81" i="7"/>
  <c r="H82" i="7"/>
  <c r="H83" i="7"/>
  <c r="H86" i="7"/>
  <c r="H87" i="7"/>
  <c r="H88" i="7"/>
  <c r="H89" i="7"/>
  <c r="H90" i="7"/>
  <c r="H91" i="7"/>
  <c r="H92" i="7"/>
  <c r="H94" i="7"/>
  <c r="H95" i="7"/>
  <c r="H99" i="7"/>
  <c r="H113" i="7"/>
  <c r="H117" i="7"/>
  <c r="H118" i="7"/>
  <c r="H120" i="7"/>
  <c r="H121" i="7"/>
  <c r="H123" i="7"/>
  <c r="H124" i="7"/>
  <c r="H125" i="7"/>
  <c r="H126" i="7"/>
  <c r="H128" i="7"/>
  <c r="H129" i="7"/>
  <c r="H130" i="7"/>
  <c r="H131" i="7"/>
  <c r="H132" i="7"/>
  <c r="H133" i="7"/>
  <c r="H134" i="7"/>
  <c r="H135" i="7"/>
  <c r="H136" i="7"/>
  <c r="H137" i="7"/>
  <c r="H139" i="7"/>
  <c r="H140" i="7"/>
  <c r="H141" i="7"/>
  <c r="H142" i="7"/>
  <c r="H143" i="7"/>
  <c r="H144" i="7"/>
  <c r="H145" i="7"/>
  <c r="H147" i="7"/>
  <c r="H150" i="7"/>
  <c r="H152" i="7"/>
  <c r="H153" i="7"/>
  <c r="H154" i="7"/>
  <c r="H155" i="7"/>
  <c r="H159" i="7"/>
  <c r="H160" i="7"/>
  <c r="H162" i="7"/>
  <c r="H169" i="7"/>
  <c r="H171" i="7"/>
  <c r="H172" i="7"/>
  <c r="H173" i="7"/>
  <c r="H175" i="7"/>
  <c r="H178" i="7"/>
  <c r="H183" i="7"/>
  <c r="H185" i="7"/>
  <c r="H189" i="7"/>
  <c r="H197" i="7"/>
  <c r="H198" i="7"/>
  <c r="H199" i="7"/>
  <c r="H203" i="7"/>
  <c r="H210" i="7"/>
  <c r="H211" i="7"/>
  <c r="H212" i="7"/>
  <c r="H213" i="7"/>
  <c r="H219" i="7"/>
  <c r="H221" i="7"/>
  <c r="H224" i="7"/>
  <c r="H230" i="7"/>
  <c r="H231" i="7"/>
  <c r="H233" i="7"/>
  <c r="H234" i="7"/>
  <c r="H235" i="7"/>
  <c r="H236" i="7"/>
  <c r="H238" i="7"/>
  <c r="H239" i="7"/>
  <c r="H240" i="7"/>
  <c r="H241" i="7"/>
  <c r="H242" i="7"/>
  <c r="H243" i="7"/>
  <c r="H249" i="7"/>
  <c r="H250" i="7"/>
  <c r="H251" i="7"/>
  <c r="H252" i="7"/>
  <c r="H254" i="7"/>
  <c r="H255" i="7"/>
  <c r="H256" i="7"/>
  <c r="H257" i="7"/>
  <c r="H258" i="7"/>
  <c r="H259" i="7"/>
  <c r="G81" i="7"/>
  <c r="G82" i="7"/>
  <c r="G83" i="7"/>
  <c r="G86" i="7"/>
  <c r="G87" i="7"/>
  <c r="G88" i="7"/>
  <c r="G90" i="7"/>
  <c r="G91" i="7"/>
  <c r="G92" i="7"/>
  <c r="G99" i="7"/>
  <c r="G113" i="7"/>
  <c r="G117" i="7"/>
  <c r="G118" i="7"/>
  <c r="G120" i="7"/>
  <c r="G121" i="7"/>
  <c r="G123" i="7"/>
  <c r="G124" i="7"/>
  <c r="G125" i="7"/>
  <c r="G126" i="7"/>
  <c r="G128" i="7"/>
  <c r="G129" i="7"/>
  <c r="G130" i="7"/>
  <c r="G131" i="7"/>
  <c r="G132" i="7"/>
  <c r="G133" i="7"/>
  <c r="G134" i="7"/>
  <c r="G135" i="7"/>
  <c r="G136" i="7"/>
  <c r="G137" i="7"/>
  <c r="G139" i="7"/>
  <c r="G140" i="7"/>
  <c r="G141" i="7"/>
  <c r="G142" i="7"/>
  <c r="G143" i="7"/>
  <c r="G144" i="7"/>
  <c r="G145" i="7"/>
  <c r="G147" i="7"/>
  <c r="G154" i="7"/>
  <c r="G155" i="7"/>
  <c r="G159" i="7"/>
  <c r="G160" i="7"/>
  <c r="G162" i="7"/>
  <c r="G169" i="7"/>
  <c r="G171" i="7"/>
  <c r="G172" i="7"/>
  <c r="G173" i="7"/>
  <c r="G175" i="7"/>
  <c r="G178" i="7"/>
  <c r="G183" i="7"/>
  <c r="G185" i="7"/>
  <c r="G189" i="7"/>
  <c r="G197" i="7"/>
  <c r="G198" i="7"/>
  <c r="G199" i="7"/>
  <c r="G203" i="7"/>
  <c r="G211" i="7"/>
  <c r="G212" i="7"/>
  <c r="G213" i="7"/>
  <c r="G219" i="7"/>
  <c r="G221" i="7"/>
  <c r="G224" i="7"/>
  <c r="G233" i="7"/>
  <c r="G234" i="7"/>
  <c r="G235" i="7"/>
  <c r="G236" i="7"/>
  <c r="G238" i="7"/>
  <c r="G239" i="7"/>
  <c r="G240" i="7"/>
  <c r="G241" i="7"/>
  <c r="G242" i="7"/>
  <c r="G243" i="7"/>
  <c r="G249" i="7"/>
  <c r="G250" i="7"/>
  <c r="G251" i="7"/>
  <c r="G252" i="7"/>
  <c r="G254" i="7"/>
  <c r="G255" i="7"/>
  <c r="G256" i="7"/>
  <c r="G257" i="7"/>
  <c r="G258" i="7"/>
  <c r="G259" i="7"/>
  <c r="F223" i="7"/>
  <c r="F222" i="7" s="1"/>
  <c r="F202" i="7"/>
  <c r="Q267" i="7" l="1"/>
  <c r="Q150" i="7"/>
  <c r="Q208" i="7"/>
  <c r="Q152" i="7"/>
  <c r="Q195" i="7"/>
  <c r="Q194" i="7"/>
  <c r="Q246" i="7"/>
  <c r="Q258" i="7"/>
  <c r="Q249" i="7"/>
  <c r="Q257" i="7"/>
  <c r="Q252" i="7"/>
  <c r="Q239" i="7"/>
  <c r="Q229" i="7"/>
  <c r="P223" i="7"/>
  <c r="P202" i="7"/>
  <c r="R263" i="7"/>
  <c r="R256" i="7"/>
  <c r="Q256" i="7"/>
  <c r="R251" i="7"/>
  <c r="Q251" i="7"/>
  <c r="R243" i="7"/>
  <c r="R242" i="7"/>
  <c r="R238" i="7"/>
  <c r="R234" i="7"/>
  <c r="R221" i="7"/>
  <c r="Q221" i="7"/>
  <c r="Q218" i="7"/>
  <c r="R218" i="7"/>
  <c r="Q212" i="7"/>
  <c r="R212" i="7"/>
  <c r="R208" i="7"/>
  <c r="R203" i="7"/>
  <c r="Q203" i="7"/>
  <c r="R196" i="7"/>
  <c r="Q196" i="7"/>
  <c r="R175" i="7"/>
  <c r="Q175" i="7"/>
  <c r="R172" i="7"/>
  <c r="Q172" i="7"/>
  <c r="R162" i="7"/>
  <c r="Q162" i="7"/>
  <c r="R152" i="7"/>
  <c r="R147" i="7"/>
  <c r="Q147" i="7"/>
  <c r="R144" i="7"/>
  <c r="Q144" i="7"/>
  <c r="R140" i="7"/>
  <c r="Q140" i="7"/>
  <c r="R135" i="7"/>
  <c r="R131" i="7"/>
  <c r="R126" i="7"/>
  <c r="R121" i="7"/>
  <c r="Q121" i="7"/>
  <c r="R99" i="7"/>
  <c r="Q99" i="7"/>
  <c r="R91" i="7"/>
  <c r="Q91" i="7"/>
  <c r="R87" i="7"/>
  <c r="Q87" i="7"/>
  <c r="R81" i="7"/>
  <c r="Q242" i="7"/>
  <c r="Q234" i="7"/>
  <c r="Q259" i="7"/>
  <c r="R259" i="7"/>
  <c r="Q255" i="7"/>
  <c r="R255" i="7"/>
  <c r="Q250" i="7"/>
  <c r="R250" i="7"/>
  <c r="R241" i="7"/>
  <c r="Q241" i="7"/>
  <c r="R233" i="7"/>
  <c r="Q233" i="7"/>
  <c r="R231" i="7"/>
  <c r="R229" i="7"/>
  <c r="R217" i="7"/>
  <c r="Q217" i="7"/>
  <c r="R211" i="7"/>
  <c r="Q211" i="7"/>
  <c r="R199" i="7"/>
  <c r="Q199" i="7"/>
  <c r="R189" i="7"/>
  <c r="Q189" i="7"/>
  <c r="R185" i="7"/>
  <c r="Q185" i="7"/>
  <c r="R178" i="7"/>
  <c r="Q178" i="7"/>
  <c r="R171" i="7"/>
  <c r="Q171" i="7"/>
  <c r="R155" i="7"/>
  <c r="Q155" i="7"/>
  <c r="R143" i="7"/>
  <c r="R139" i="7"/>
  <c r="R134" i="7"/>
  <c r="R130" i="7"/>
  <c r="R125" i="7"/>
  <c r="Q125" i="7"/>
  <c r="R120" i="7"/>
  <c r="Q120" i="7"/>
  <c r="R113" i="7"/>
  <c r="R95" i="7"/>
  <c r="R90" i="7"/>
  <c r="R86" i="7"/>
  <c r="R258" i="7"/>
  <c r="R254" i="7"/>
  <c r="R249" i="7"/>
  <c r="Q240" i="7"/>
  <c r="R240" i="7"/>
  <c r="Q236" i="7"/>
  <c r="R236" i="7"/>
  <c r="R230" i="7"/>
  <c r="Q210" i="7"/>
  <c r="R210" i="7"/>
  <c r="R198" i="7"/>
  <c r="Q198" i="7"/>
  <c r="R195" i="7"/>
  <c r="R160" i="7"/>
  <c r="Q160" i="7"/>
  <c r="R154" i="7"/>
  <c r="Q154" i="7"/>
  <c r="R150" i="7"/>
  <c r="R142" i="7"/>
  <c r="R137" i="7"/>
  <c r="Q137" i="7"/>
  <c r="R133" i="7"/>
  <c r="Q133" i="7"/>
  <c r="R129" i="7"/>
  <c r="Q129" i="7"/>
  <c r="R124" i="7"/>
  <c r="Q124" i="7"/>
  <c r="R118" i="7"/>
  <c r="R94" i="7"/>
  <c r="R89" i="7"/>
  <c r="R83" i="7"/>
  <c r="Q83" i="7"/>
  <c r="Q243" i="7"/>
  <c r="Q238" i="7"/>
  <c r="R257" i="7"/>
  <c r="R252" i="7"/>
  <c r="R239" i="7"/>
  <c r="R235" i="7"/>
  <c r="Q224" i="7"/>
  <c r="R224" i="7"/>
  <c r="Q219" i="7"/>
  <c r="R219" i="7"/>
  <c r="Q213" i="7"/>
  <c r="R213" i="7"/>
  <c r="Q197" i="7"/>
  <c r="R197" i="7"/>
  <c r="R194" i="7"/>
  <c r="Q183" i="7"/>
  <c r="R183" i="7"/>
  <c r="Q173" i="7"/>
  <c r="R173" i="7"/>
  <c r="Q169" i="7"/>
  <c r="R169" i="7"/>
  <c r="Q159" i="7"/>
  <c r="R159" i="7"/>
  <c r="R153" i="7"/>
  <c r="R145" i="7"/>
  <c r="Q145" i="7"/>
  <c r="R141" i="7"/>
  <c r="Q141" i="7"/>
  <c r="R136" i="7"/>
  <c r="Q136" i="7"/>
  <c r="R132" i="7"/>
  <c r="Q132" i="7"/>
  <c r="R128" i="7"/>
  <c r="Q128" i="7"/>
  <c r="R123" i="7"/>
  <c r="R117" i="7"/>
  <c r="Q117" i="7"/>
  <c r="R92" i="7"/>
  <c r="Q92" i="7"/>
  <c r="R88" i="7"/>
  <c r="Q88" i="7"/>
  <c r="R82" i="7"/>
  <c r="Q82" i="7"/>
  <c r="Q254" i="7"/>
  <c r="Q235" i="7"/>
  <c r="Q142" i="7"/>
  <c r="Q134" i="7"/>
  <c r="Q130" i="7"/>
  <c r="Q126" i="7"/>
  <c r="Q118" i="7"/>
  <c r="Q113" i="7"/>
  <c r="Q143" i="7"/>
  <c r="Q139" i="7"/>
  <c r="Q135" i="7"/>
  <c r="Q131" i="7"/>
  <c r="Q123" i="7"/>
  <c r="Q94" i="7"/>
  <c r="Q90" i="7"/>
  <c r="Q86" i="7"/>
  <c r="Q81" i="7"/>
  <c r="R268" i="7"/>
  <c r="R267" i="7"/>
  <c r="R246" i="7"/>
  <c r="J176" i="7"/>
  <c r="I176" i="7"/>
  <c r="O237" i="7"/>
  <c r="E223" i="7"/>
  <c r="E222" i="7" s="1"/>
  <c r="E209" i="7"/>
  <c r="F209" i="7"/>
  <c r="E220" i="7"/>
  <c r="F220" i="7"/>
  <c r="E202" i="7"/>
  <c r="O202" i="7" s="1"/>
  <c r="O187" i="7"/>
  <c r="E180" i="7"/>
  <c r="F180" i="7"/>
  <c r="E174" i="7"/>
  <c r="F174" i="7"/>
  <c r="O167" i="7"/>
  <c r="O161" i="7"/>
  <c r="E156" i="7"/>
  <c r="O156" i="7" s="1"/>
  <c r="F156" i="7"/>
  <c r="E151" i="7"/>
  <c r="O151" i="7" s="1"/>
  <c r="F151" i="7"/>
  <c r="O148" i="7"/>
  <c r="E146" i="7"/>
  <c r="O146" i="7" s="1"/>
  <c r="F146" i="7"/>
  <c r="E122" i="7"/>
  <c r="F122" i="7"/>
  <c r="E112" i="7"/>
  <c r="E109" i="7" s="1"/>
  <c r="F112" i="7"/>
  <c r="F109" i="7" s="1"/>
  <c r="E93" i="7"/>
  <c r="E85" i="7" s="1"/>
  <c r="F93" i="7"/>
  <c r="F85" i="7" s="1"/>
  <c r="I216" i="7"/>
  <c r="I201" i="7" s="1"/>
  <c r="D223" i="7"/>
  <c r="D202" i="7"/>
  <c r="N202" i="7" s="1"/>
  <c r="F115" i="7" l="1"/>
  <c r="E115" i="7"/>
  <c r="O115" i="7" s="1"/>
  <c r="N223" i="7"/>
  <c r="D222" i="7"/>
  <c r="G148" i="7"/>
  <c r="G209" i="7"/>
  <c r="L85" i="7"/>
  <c r="G151" i="7"/>
  <c r="O184" i="7"/>
  <c r="O80" i="7"/>
  <c r="O180" i="7"/>
  <c r="E176" i="7"/>
  <c r="O177" i="7"/>
  <c r="O192" i="7"/>
  <c r="F216" i="7"/>
  <c r="F201" i="7" s="1"/>
  <c r="H220" i="7"/>
  <c r="G220" i="7"/>
  <c r="O223" i="7"/>
  <c r="Q223" i="7" s="1"/>
  <c r="G223" i="7"/>
  <c r="M80" i="7"/>
  <c r="O228" i="7"/>
  <c r="G202" i="7"/>
  <c r="H202" i="7"/>
  <c r="O85" i="7"/>
  <c r="O93" i="7"/>
  <c r="H112" i="7"/>
  <c r="P112" i="7"/>
  <c r="G112" i="7"/>
  <c r="P122" i="7"/>
  <c r="H122" i="7"/>
  <c r="G122" i="7"/>
  <c r="P146" i="7"/>
  <c r="H146" i="7"/>
  <c r="G146" i="7"/>
  <c r="P151" i="7"/>
  <c r="H151" i="7"/>
  <c r="P161" i="7"/>
  <c r="H161" i="7"/>
  <c r="G161" i="7"/>
  <c r="F170" i="7"/>
  <c r="P174" i="7"/>
  <c r="H174" i="7"/>
  <c r="G174" i="7"/>
  <c r="H180" i="7"/>
  <c r="G180" i="7"/>
  <c r="P187" i="7"/>
  <c r="H187" i="7"/>
  <c r="G187" i="7"/>
  <c r="E216" i="7"/>
  <c r="O216" i="7" s="1"/>
  <c r="O220" i="7"/>
  <c r="H223" i="7"/>
  <c r="O122" i="7"/>
  <c r="E170" i="7"/>
  <c r="O170" i="7" s="1"/>
  <c r="O174" i="7"/>
  <c r="H209" i="7"/>
  <c r="P237" i="7"/>
  <c r="H237" i="7"/>
  <c r="G237" i="7"/>
  <c r="M85" i="7"/>
  <c r="O109" i="7"/>
  <c r="O112" i="7"/>
  <c r="P93" i="7"/>
  <c r="H93" i="7"/>
  <c r="G93" i="7"/>
  <c r="P148" i="7"/>
  <c r="Q148" i="7" s="1"/>
  <c r="H148" i="7"/>
  <c r="H156" i="7"/>
  <c r="P156" i="7"/>
  <c r="G156" i="7"/>
  <c r="H167" i="7"/>
  <c r="P167" i="7"/>
  <c r="G167" i="7"/>
  <c r="P177" i="7"/>
  <c r="H177" i="7"/>
  <c r="G177" i="7"/>
  <c r="H184" i="7"/>
  <c r="G184" i="7"/>
  <c r="P192" i="7"/>
  <c r="O209" i="7"/>
  <c r="R202" i="7"/>
  <c r="Q202" i="7"/>
  <c r="F176" i="7"/>
  <c r="G71" i="7"/>
  <c r="P43" i="7"/>
  <c r="N43" i="7"/>
  <c r="O11" i="7"/>
  <c r="O12" i="7"/>
  <c r="O13" i="7"/>
  <c r="O15" i="7"/>
  <c r="O16" i="7"/>
  <c r="O18" i="7"/>
  <c r="O19" i="7"/>
  <c r="O20" i="7"/>
  <c r="O21" i="7"/>
  <c r="O22" i="7"/>
  <c r="O23" i="7"/>
  <c r="O28" i="7"/>
  <c r="O30" i="7"/>
  <c r="O34" i="7"/>
  <c r="O35" i="7"/>
  <c r="O36" i="7"/>
  <c r="O38" i="7"/>
  <c r="O39" i="7"/>
  <c r="O42" i="7"/>
  <c r="O43" i="7"/>
  <c r="O44" i="7"/>
  <c r="O26" i="7"/>
  <c r="O46" i="7"/>
  <c r="O47" i="7"/>
  <c r="O58" i="7"/>
  <c r="O68" i="7"/>
  <c r="O71" i="7"/>
  <c r="M28" i="7"/>
  <c r="M30" i="7"/>
  <c r="M34" i="7"/>
  <c r="M35" i="7"/>
  <c r="M36" i="7"/>
  <c r="M38" i="7"/>
  <c r="M39" i="7"/>
  <c r="M42" i="7"/>
  <c r="M43" i="7"/>
  <c r="M44" i="7"/>
  <c r="M26" i="7"/>
  <c r="H43" i="7"/>
  <c r="M47" i="7"/>
  <c r="M58" i="7"/>
  <c r="M68" i="7"/>
  <c r="M71" i="7"/>
  <c r="M46" i="7"/>
  <c r="L23" i="7"/>
  <c r="M18" i="7"/>
  <c r="M19" i="7"/>
  <c r="M20" i="7"/>
  <c r="M21" i="7"/>
  <c r="M22" i="7"/>
  <c r="M23" i="7"/>
  <c r="M11" i="7"/>
  <c r="M12" i="7"/>
  <c r="M13" i="7"/>
  <c r="M14" i="7"/>
  <c r="M15" i="7"/>
  <c r="M16" i="7"/>
  <c r="J10" i="7"/>
  <c r="H47" i="7"/>
  <c r="G58" i="7"/>
  <c r="H46" i="7"/>
  <c r="F232" i="7" l="1"/>
  <c r="Q192" i="7"/>
  <c r="R151" i="7"/>
  <c r="Q151" i="7"/>
  <c r="Q43" i="7"/>
  <c r="E201" i="7"/>
  <c r="O191" i="7"/>
  <c r="R43" i="7"/>
  <c r="G53" i="7"/>
  <c r="R223" i="7"/>
  <c r="G64" i="7"/>
  <c r="O222" i="7"/>
  <c r="P85" i="7"/>
  <c r="H85" i="7"/>
  <c r="G85" i="7"/>
  <c r="R177" i="7"/>
  <c r="Q177" i="7"/>
  <c r="O204" i="7"/>
  <c r="R174" i="7"/>
  <c r="Q174" i="7"/>
  <c r="R161" i="7"/>
  <c r="Q161" i="7"/>
  <c r="R122" i="7"/>
  <c r="Q122" i="7"/>
  <c r="P109" i="7"/>
  <c r="H109" i="7"/>
  <c r="G109" i="7"/>
  <c r="H176" i="7"/>
  <c r="G176" i="7"/>
  <c r="R192" i="7"/>
  <c r="R156" i="7"/>
  <c r="Q156" i="7"/>
  <c r="R148" i="7"/>
  <c r="P170" i="7"/>
  <c r="H170" i="7"/>
  <c r="G170" i="7"/>
  <c r="R146" i="7"/>
  <c r="Q146" i="7"/>
  <c r="R167" i="7"/>
  <c r="Q167" i="7"/>
  <c r="R93" i="7"/>
  <c r="Q93" i="7"/>
  <c r="R237" i="7"/>
  <c r="Q237" i="7"/>
  <c r="R187" i="7"/>
  <c r="Q187" i="7"/>
  <c r="R112" i="7"/>
  <c r="Q112" i="7"/>
  <c r="H216" i="7"/>
  <c r="G216" i="7"/>
  <c r="O176" i="7"/>
  <c r="J232" i="7"/>
  <c r="J245" i="7" s="1"/>
  <c r="O53" i="7"/>
  <c r="O64" i="7"/>
  <c r="O41" i="7"/>
  <c r="M53" i="7"/>
  <c r="M64" i="7"/>
  <c r="N41" i="7"/>
  <c r="J9" i="7"/>
  <c r="O75" i="7"/>
  <c r="O25" i="7"/>
  <c r="H28" i="7"/>
  <c r="H30" i="7"/>
  <c r="H34" i="7"/>
  <c r="H35" i="7"/>
  <c r="H36" i="7"/>
  <c r="H38" i="7"/>
  <c r="H39" i="7"/>
  <c r="H42" i="7"/>
  <c r="H44" i="7"/>
  <c r="H26" i="7"/>
  <c r="G30" i="7"/>
  <c r="G34" i="7"/>
  <c r="G35" i="7"/>
  <c r="G36" i="7"/>
  <c r="G38" i="7"/>
  <c r="G39" i="7"/>
  <c r="G42" i="7"/>
  <c r="N15" i="7"/>
  <c r="O17" i="7"/>
  <c r="H11" i="7"/>
  <c r="H12" i="7"/>
  <c r="H13" i="7"/>
  <c r="H16" i="7"/>
  <c r="H18" i="7"/>
  <c r="H19" i="7"/>
  <c r="H20" i="7"/>
  <c r="H21" i="7"/>
  <c r="H22" i="7"/>
  <c r="H23" i="7"/>
  <c r="G11" i="7"/>
  <c r="G12" i="7"/>
  <c r="G13" i="7"/>
  <c r="G16" i="7"/>
  <c r="G18" i="7"/>
  <c r="G19" i="7"/>
  <c r="G20" i="7"/>
  <c r="G21" i="7"/>
  <c r="G22" i="7"/>
  <c r="O10" i="7"/>
  <c r="O201" i="7" l="1"/>
  <c r="E232" i="7"/>
  <c r="E245" i="7" s="1"/>
  <c r="O245" i="7" s="1"/>
  <c r="J49" i="7"/>
  <c r="J76" i="7" s="1"/>
  <c r="O33" i="7"/>
  <c r="O24" i="7"/>
  <c r="O14" i="7"/>
  <c r="E9" i="7"/>
  <c r="O9" i="7" s="1"/>
  <c r="R170" i="7"/>
  <c r="Q170" i="7"/>
  <c r="R109" i="7"/>
  <c r="Q109" i="7"/>
  <c r="O45" i="7"/>
  <c r="R85" i="7"/>
  <c r="Q85" i="7"/>
  <c r="M25" i="7"/>
  <c r="L45" i="7"/>
  <c r="M45" i="7"/>
  <c r="D138" i="7"/>
  <c r="N138" i="7" s="1"/>
  <c r="F138" i="7"/>
  <c r="E49" i="7" l="1"/>
  <c r="O49" i="7" s="1"/>
  <c r="O232" i="7"/>
  <c r="H80" i="7"/>
  <c r="P80" i="7"/>
  <c r="G80" i="7"/>
  <c r="P138" i="7"/>
  <c r="H138" i="7"/>
  <c r="G138" i="7"/>
  <c r="D266" i="7"/>
  <c r="G266" i="7" s="1"/>
  <c r="K266" i="7"/>
  <c r="I266" i="7"/>
  <c r="K262" i="7"/>
  <c r="I262" i="7"/>
  <c r="L266" i="7" l="1"/>
  <c r="R138" i="7"/>
  <c r="Q138" i="7"/>
  <c r="I261" i="7"/>
  <c r="N262" i="7"/>
  <c r="R80" i="7"/>
  <c r="Q80" i="7"/>
  <c r="M266" i="7"/>
  <c r="M262" i="7"/>
  <c r="P262" i="7"/>
  <c r="H266" i="7"/>
  <c r="P266" i="7"/>
  <c r="D261" i="7"/>
  <c r="N266" i="7"/>
  <c r="E76" i="7"/>
  <c r="O76" i="7" s="1"/>
  <c r="K261" i="7"/>
  <c r="L261" i="7" s="1"/>
  <c r="N261" i="7" l="1"/>
  <c r="M261" i="7"/>
  <c r="R262" i="7"/>
  <c r="P261" i="7"/>
  <c r="Q261" i="7" s="1"/>
  <c r="H261" i="7"/>
  <c r="Q266" i="7"/>
  <c r="R266" i="7"/>
  <c r="N228" i="7"/>
  <c r="L216" i="7"/>
  <c r="K176" i="7"/>
  <c r="M216" i="7" l="1"/>
  <c r="P216" i="7"/>
  <c r="P184" i="7"/>
  <c r="P220" i="7"/>
  <c r="L204" i="7"/>
  <c r="P180" i="7"/>
  <c r="P209" i="7"/>
  <c r="P228" i="7"/>
  <c r="M228" i="7"/>
  <c r="L228" i="7"/>
  <c r="R261" i="7"/>
  <c r="I232" i="7" l="1"/>
  <c r="I245" i="7" s="1"/>
  <c r="Q209" i="7"/>
  <c r="R209" i="7"/>
  <c r="R184" i="7"/>
  <c r="Q184" i="7"/>
  <c r="M222" i="7"/>
  <c r="R220" i="7"/>
  <c r="Q220" i="7"/>
  <c r="M176" i="7"/>
  <c r="L176" i="7"/>
  <c r="P176" i="7"/>
  <c r="Q228" i="7"/>
  <c r="R228" i="7"/>
  <c r="R180" i="7"/>
  <c r="Q180" i="7"/>
  <c r="M204" i="7"/>
  <c r="P204" i="7"/>
  <c r="R216" i="7"/>
  <c r="Q216" i="7"/>
  <c r="K10" i="7"/>
  <c r="M10" i="7" s="1"/>
  <c r="M17" i="7"/>
  <c r="P11" i="7"/>
  <c r="P12" i="7"/>
  <c r="P13" i="7"/>
  <c r="P16" i="7"/>
  <c r="P18" i="7"/>
  <c r="P19" i="7"/>
  <c r="P22" i="7"/>
  <c r="P23" i="7"/>
  <c r="P26" i="7"/>
  <c r="Q26" i="7" s="1"/>
  <c r="P28" i="7"/>
  <c r="Q28" i="7" s="1"/>
  <c r="P30" i="7"/>
  <c r="P34" i="7"/>
  <c r="P35" i="7"/>
  <c r="P36" i="7"/>
  <c r="P38" i="7"/>
  <c r="P39" i="7"/>
  <c r="P42" i="7"/>
  <c r="P44" i="7"/>
  <c r="Q44" i="7" s="1"/>
  <c r="P46" i="7"/>
  <c r="Q46" i="7" s="1"/>
  <c r="P47" i="7"/>
  <c r="P58" i="7"/>
  <c r="P68" i="7"/>
  <c r="R68" i="7" s="1"/>
  <c r="P71" i="7"/>
  <c r="N11" i="7"/>
  <c r="N12" i="7"/>
  <c r="N13" i="7"/>
  <c r="N16" i="7"/>
  <c r="N18" i="7"/>
  <c r="N19" i="7"/>
  <c r="N22" i="7"/>
  <c r="N23" i="7"/>
  <c r="N26" i="7"/>
  <c r="N28" i="7"/>
  <c r="N30" i="7"/>
  <c r="N34" i="7"/>
  <c r="N35" i="7"/>
  <c r="N36" i="7"/>
  <c r="N38" i="7"/>
  <c r="N39" i="7"/>
  <c r="N42" i="7"/>
  <c r="N44" i="7"/>
  <c r="N46" i="7"/>
  <c r="N47" i="7"/>
  <c r="N58" i="7"/>
  <c r="N68" i="7"/>
  <c r="K232" i="7" l="1"/>
  <c r="M232" i="7" s="1"/>
  <c r="L201" i="7"/>
  <c r="M201" i="7"/>
  <c r="Q176" i="7"/>
  <c r="R176" i="7"/>
  <c r="R204" i="7"/>
  <c r="Q204" i="7"/>
  <c r="Q13" i="7"/>
  <c r="R13" i="7"/>
  <c r="Q11" i="7"/>
  <c r="R11" i="7"/>
  <c r="Q16" i="7"/>
  <c r="R16" i="7"/>
  <c r="Q12" i="7"/>
  <c r="R12" i="7"/>
  <c r="R44" i="7"/>
  <c r="R26" i="7"/>
  <c r="Q47" i="7"/>
  <c r="R47" i="7"/>
  <c r="R42" i="7"/>
  <c r="Q42" i="7"/>
  <c r="R36" i="7"/>
  <c r="Q36" i="7"/>
  <c r="R23" i="7"/>
  <c r="Q23" i="7"/>
  <c r="R71" i="7"/>
  <c r="Q71" i="7"/>
  <c r="R46" i="7"/>
  <c r="Q39" i="7"/>
  <c r="R39" i="7"/>
  <c r="Q35" i="7"/>
  <c r="R35" i="7"/>
  <c r="R28" i="7"/>
  <c r="R22" i="7"/>
  <c r="Q22" i="7"/>
  <c r="Q19" i="7"/>
  <c r="R19" i="7"/>
  <c r="Q18" i="7"/>
  <c r="R18" i="7"/>
  <c r="Q68" i="7"/>
  <c r="Q30" i="7"/>
  <c r="R30" i="7"/>
  <c r="M33" i="7"/>
  <c r="Q58" i="7"/>
  <c r="R58" i="7"/>
  <c r="Q38" i="7"/>
  <c r="R38" i="7"/>
  <c r="R34" i="7"/>
  <c r="Q34" i="7"/>
  <c r="H41" i="7"/>
  <c r="G41" i="7"/>
  <c r="H33" i="7"/>
  <c r="G33" i="7"/>
  <c r="H45" i="7"/>
  <c r="G25" i="7"/>
  <c r="H25" i="7"/>
  <c r="P45" i="7"/>
  <c r="N53" i="7"/>
  <c r="P33" i="7"/>
  <c r="N33" i="7"/>
  <c r="P64" i="7"/>
  <c r="N64" i="7"/>
  <c r="N45" i="7"/>
  <c r="P25" i="7"/>
  <c r="G75" i="7"/>
  <c r="F10" i="7"/>
  <c r="I10" i="7"/>
  <c r="P21" i="7"/>
  <c r="N21" i="7"/>
  <c r="N20" i="7"/>
  <c r="P15" i="7"/>
  <c r="K245" i="7" l="1"/>
  <c r="Q15" i="7"/>
  <c r="R15" i="7"/>
  <c r="L232" i="7"/>
  <c r="M245" i="7"/>
  <c r="Q25" i="7"/>
  <c r="R25" i="7"/>
  <c r="Q21" i="7"/>
  <c r="R21" i="7"/>
  <c r="R53" i="7"/>
  <c r="Q53" i="7"/>
  <c r="R33" i="7"/>
  <c r="Q33" i="7"/>
  <c r="Q45" i="7"/>
  <c r="R45" i="7"/>
  <c r="R41" i="7"/>
  <c r="Q41" i="7"/>
  <c r="Q64" i="7"/>
  <c r="R64" i="7"/>
  <c r="M24" i="7"/>
  <c r="H10" i="7"/>
  <c r="G10" i="7"/>
  <c r="H24" i="7"/>
  <c r="G24" i="7"/>
  <c r="P20" i="7"/>
  <c r="D14" i="7"/>
  <c r="P75" i="7"/>
  <c r="P24" i="7"/>
  <c r="Q24" i="7" s="1"/>
  <c r="K9" i="7"/>
  <c r="K49" i="7" s="1"/>
  <c r="L49" i="7" s="1"/>
  <c r="N24" i="7"/>
  <c r="I9" i="7"/>
  <c r="I49" i="7" s="1"/>
  <c r="N10" i="7"/>
  <c r="P10" i="7"/>
  <c r="N17" i="7"/>
  <c r="N14" i="7" l="1"/>
  <c r="D9" i="7"/>
  <c r="D49" i="7" s="1"/>
  <c r="I76" i="7"/>
  <c r="K76" i="7"/>
  <c r="L245" i="7"/>
  <c r="Q10" i="7"/>
  <c r="R10" i="7"/>
  <c r="R24" i="7"/>
  <c r="Q75" i="7"/>
  <c r="R75" i="7"/>
  <c r="Q20" i="7"/>
  <c r="R20" i="7"/>
  <c r="L9" i="7"/>
  <c r="M9" i="7"/>
  <c r="H17" i="7"/>
  <c r="G17" i="7"/>
  <c r="P14" i="7"/>
  <c r="H14" i="7"/>
  <c r="G14" i="7"/>
  <c r="P17" i="7"/>
  <c r="F9" i="7"/>
  <c r="N49" i="7" l="1"/>
  <c r="N9" i="7"/>
  <c r="F49" i="7"/>
  <c r="P9" i="7"/>
  <c r="Q14" i="7"/>
  <c r="R14" i="7"/>
  <c r="R17" i="7"/>
  <c r="Q17" i="7"/>
  <c r="M49" i="7"/>
  <c r="G9" i="7"/>
  <c r="H9" i="7"/>
  <c r="D76" i="7" l="1"/>
  <c r="N76" i="7" s="1"/>
  <c r="R9" i="7"/>
  <c r="Q9" i="7"/>
  <c r="M76" i="7"/>
  <c r="L76" i="7"/>
  <c r="G49" i="7"/>
  <c r="H49" i="7"/>
  <c r="P49" i="7"/>
  <c r="F76" i="7"/>
  <c r="G76" i="7" l="1"/>
  <c r="P76" i="7"/>
  <c r="R49" i="7"/>
  <c r="Q49" i="7"/>
  <c r="H76" i="7"/>
  <c r="Q76" i="7" l="1"/>
  <c r="R76" i="7"/>
  <c r="N222" i="7" l="1"/>
  <c r="F119" i="7"/>
  <c r="D119" i="7"/>
  <c r="N119" i="7" s="1"/>
  <c r="H222" i="7" l="1"/>
  <c r="P222" i="7"/>
  <c r="G222" i="7"/>
  <c r="P119" i="7"/>
  <c r="H119" i="7"/>
  <c r="G119" i="7"/>
  <c r="N192" i="7"/>
  <c r="R222" i="7" l="1"/>
  <c r="Q222" i="7"/>
  <c r="R119" i="7"/>
  <c r="Q119" i="7"/>
  <c r="N237" i="7"/>
  <c r="D127" i="7" l="1"/>
  <c r="N127" i="7" s="1"/>
  <c r="D112" i="7"/>
  <c r="N112" i="7" l="1"/>
  <c r="D109" i="7"/>
  <c r="N109" i="7" s="1"/>
  <c r="D146" i="7"/>
  <c r="N146" i="7" s="1"/>
  <c r="D198" i="7" l="1"/>
  <c r="N198" i="7" l="1"/>
  <c r="D191" i="7"/>
  <c r="N191" i="7" s="1"/>
  <c r="H191" i="7" l="1"/>
  <c r="G191" i="7"/>
  <c r="P191" i="7"/>
  <c r="Q191" i="7" l="1"/>
  <c r="R191" i="7"/>
  <c r="D220" i="7"/>
  <c r="D209" i="7"/>
  <c r="N204" i="7"/>
  <c r="D174" i="7"/>
  <c r="N174" i="7" s="1"/>
  <c r="N209" i="7" l="1"/>
  <c r="N220" i="7"/>
  <c r="D216" i="7"/>
  <c r="D201" i="7" s="1"/>
  <c r="D170" i="7"/>
  <c r="N170" i="7" s="1"/>
  <c r="N167" i="7"/>
  <c r="N148" i="7"/>
  <c r="F127" i="7"/>
  <c r="F116" i="7"/>
  <c r="D116" i="7"/>
  <c r="N116" i="7" l="1"/>
  <c r="H201" i="7"/>
  <c r="P201" i="7"/>
  <c r="G201" i="7"/>
  <c r="P127" i="7"/>
  <c r="H127" i="7"/>
  <c r="G127" i="7"/>
  <c r="P116" i="7"/>
  <c r="H116" i="7"/>
  <c r="G116" i="7"/>
  <c r="D93" i="7"/>
  <c r="D85" i="7" s="1"/>
  <c r="N93" i="7" l="1"/>
  <c r="N85" i="7"/>
  <c r="R127" i="7"/>
  <c r="Q127" i="7"/>
  <c r="R116" i="7"/>
  <c r="Q116" i="7"/>
  <c r="Q201" i="7"/>
  <c r="R201" i="7"/>
  <c r="P115" i="7"/>
  <c r="H115" i="7"/>
  <c r="G115" i="7"/>
  <c r="R115" i="7" l="1"/>
  <c r="Q115" i="7"/>
  <c r="H232" i="7"/>
  <c r="G232" i="7"/>
  <c r="P232" i="7"/>
  <c r="D122" i="7"/>
  <c r="N187" i="7"/>
  <c r="D180" i="7"/>
  <c r="N180" i="7" s="1"/>
  <c r="N161" i="7"/>
  <c r="D156" i="7"/>
  <c r="N156" i="7" s="1"/>
  <c r="D151" i="7"/>
  <c r="N151" i="7" s="1"/>
  <c r="D115" i="7" l="1"/>
  <c r="N122" i="7"/>
  <c r="N177" i="7"/>
  <c r="D176" i="7"/>
  <c r="N176" i="7" s="1"/>
  <c r="Q232" i="7"/>
  <c r="R232" i="7"/>
  <c r="F245" i="7"/>
  <c r="N216" i="7"/>
  <c r="N115" i="7" l="1"/>
  <c r="D232" i="7"/>
  <c r="H245" i="7"/>
  <c r="G245" i="7"/>
  <c r="P245" i="7"/>
  <c r="N201" i="7"/>
  <c r="R245" i="7" l="1"/>
  <c r="Q245" i="7"/>
  <c r="N232" i="7"/>
  <c r="D245" i="7" l="1"/>
  <c r="N245" i="7" s="1"/>
  <c r="N96" i="7"/>
</calcChain>
</file>

<file path=xl/sharedStrings.xml><?xml version="1.0" encoding="utf-8"?>
<sst xmlns="http://schemas.openxmlformats.org/spreadsheetml/2006/main" count="1152" uniqueCount="416">
  <si>
    <t>250352</t>
  </si>
  <si>
    <t>Субвенція  на  проведення видатків місцевих  бюджетів,  що  враховуються  при  визначенні  обсягу  міжбюджетних  трансфертів</t>
  </si>
  <si>
    <t>Код бюджетної класифікації</t>
  </si>
  <si>
    <t>Житлово-комунальне господарство</t>
  </si>
  <si>
    <t>Культура i мистецтво</t>
  </si>
  <si>
    <t>Фiзична культура i спорт</t>
  </si>
  <si>
    <t>Субвенції на утримання об"єктів спільного користування,  субвенції на виконання власних повноважень тер.  громад ,на виконання  пограм соціал.- екон. та культурного розвитку регіонів, інші субвенції</t>
  </si>
  <si>
    <t>Державне управління</t>
  </si>
  <si>
    <t>Освіта</t>
  </si>
  <si>
    <t>Кошти, що передаються до інших  бюджетів:</t>
  </si>
  <si>
    <t>250306</t>
  </si>
  <si>
    <t>Кошти , що передаються із загального фонду бюджету до  бюджету розвитку</t>
  </si>
  <si>
    <t>250323</t>
  </si>
  <si>
    <t>Резервний фонд</t>
  </si>
  <si>
    <t>у т.ч. за економічною класифікацією</t>
  </si>
  <si>
    <t>Оплата теплопостачання</t>
  </si>
  <si>
    <t>Оплата електроенергії</t>
  </si>
  <si>
    <t>Оплата природного газу</t>
  </si>
  <si>
    <t>Оплата інших енергоносіїв</t>
  </si>
  <si>
    <t>у т.ч. видатки бюджету  розвитку</t>
  </si>
  <si>
    <t>Найменування    видатків</t>
  </si>
  <si>
    <t>Продукти харчування</t>
  </si>
  <si>
    <t>Заробітна плата</t>
  </si>
  <si>
    <t>Оплата водопостачання та водовідведення</t>
  </si>
  <si>
    <t>Інші виплати населенню</t>
  </si>
  <si>
    <t>Медикаменти та перев'язувальні матеріали</t>
  </si>
  <si>
    <t xml:space="preserve">Реверсна дотація </t>
  </si>
  <si>
    <t>Нарахування  на  оплату  праці</t>
  </si>
  <si>
    <t>0100</t>
  </si>
  <si>
    <t>1000</t>
  </si>
  <si>
    <t>1010</t>
  </si>
  <si>
    <t>1020</t>
  </si>
  <si>
    <t>3000</t>
  </si>
  <si>
    <t>Соцiальний захист  та  соціальне  забезпечення</t>
  </si>
  <si>
    <t>3011</t>
  </si>
  <si>
    <t>3012</t>
  </si>
  <si>
    <t>3021</t>
  </si>
  <si>
    <t>3022</t>
  </si>
  <si>
    <t>3041</t>
  </si>
  <si>
    <t>Надання допомоги у зв'язку з вагітністю і пологами</t>
  </si>
  <si>
    <t>Надання допомоги при народженні дитини</t>
  </si>
  <si>
    <t>Надання допомоги на дітей, над якими встановлено опіку чи піклування</t>
  </si>
  <si>
    <t>Надання допомоги на дітей одиноким матерям</t>
  </si>
  <si>
    <t>Надання тимчасосої державної допомоги дітям</t>
  </si>
  <si>
    <t>Пільгове медичне обслуговування осіб, які постраждали внаслідок Чорнобильської катастрофи</t>
  </si>
  <si>
    <t>3042</t>
  </si>
  <si>
    <t>3043</t>
  </si>
  <si>
    <t>3044</t>
  </si>
  <si>
    <t>3045</t>
  </si>
  <si>
    <t>3046</t>
  </si>
  <si>
    <t>3047</t>
  </si>
  <si>
    <t>3050</t>
  </si>
  <si>
    <t>3080</t>
  </si>
  <si>
    <t>3090</t>
  </si>
  <si>
    <t>3112</t>
  </si>
  <si>
    <t xml:space="preserve"> Заходи державної політики з питань дітей та їх соціального захисту</t>
  </si>
  <si>
    <t>3160</t>
  </si>
  <si>
    <t>Оздоровлення та відпочинок дітей (крім заходів з оздоровлення дітей , що здійснюються за рахунок  коштів на оздоровлення громадян,  які постраждали внаслідок Чорнобильської катастрофи)</t>
  </si>
  <si>
    <t>3190</t>
  </si>
  <si>
    <t>4000</t>
  </si>
  <si>
    <t>4060</t>
  </si>
  <si>
    <t>5000</t>
  </si>
  <si>
    <t>5011</t>
  </si>
  <si>
    <t>Проведення навчально-тренувальних зборів і змагань з олімпійських  видів  спорту</t>
  </si>
  <si>
    <t>5031</t>
  </si>
  <si>
    <t>5062</t>
  </si>
  <si>
    <t>6000</t>
  </si>
  <si>
    <t>7300</t>
  </si>
  <si>
    <t>7400</t>
  </si>
  <si>
    <t>8000</t>
  </si>
  <si>
    <t>3031</t>
  </si>
  <si>
    <t>3033</t>
  </si>
  <si>
    <t>Надання  пільг  окремим  категоріям  громадян  з  оплати  послуг  зв"язку</t>
  </si>
  <si>
    <t>3010</t>
  </si>
  <si>
    <t>3020</t>
  </si>
  <si>
    <t>Надання  пільг  та  субсидій  населенню  на  придбання  твердого  та  рідкого  пічного  побутового  палива і  скрапленого  газу</t>
  </si>
  <si>
    <t>3030</t>
  </si>
  <si>
    <t>3040</t>
  </si>
  <si>
    <t>3110</t>
  </si>
  <si>
    <t>Заклади і заходи з питань дітей та їх соціального захисту</t>
  </si>
  <si>
    <t>3130</t>
  </si>
  <si>
    <t>3140</t>
  </si>
  <si>
    <t>3180</t>
  </si>
  <si>
    <t>Соціальний захист ветеранів війни та праці</t>
  </si>
  <si>
    <t>Проведення спортивної роботи в регіоні</t>
  </si>
  <si>
    <t>5010</t>
  </si>
  <si>
    <t>5030</t>
  </si>
  <si>
    <t>5060</t>
  </si>
  <si>
    <t>Розвиток дитячо-юнацького та резервного спорту</t>
  </si>
  <si>
    <t>Інші заходи з розвитку фізичної культури та спорту</t>
  </si>
  <si>
    <t>0180</t>
  </si>
  <si>
    <t>0150</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</si>
  <si>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</si>
  <si>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 xml:space="preserve"> Керівництво і управління у відповідній сфері у містах (місті Києві), селищах, селах, об'єднаних територіальних громадах </t>
  </si>
  <si>
    <t>0160</t>
  </si>
  <si>
    <t>Інша діяльність у сфері державного управління</t>
  </si>
  <si>
    <t>Надання дошкільної освіти</t>
  </si>
  <si>
    <t>1150</t>
  </si>
  <si>
    <t>1160</t>
  </si>
  <si>
    <t>Інші програми, заклади та заходи у сфері освіти</t>
  </si>
  <si>
    <t>Інші  програми  та  заходи  у  сфері  освіти</t>
  </si>
  <si>
    <t>Забезпечення діяльності інших закладів у сфері освіти</t>
  </si>
  <si>
    <t>3032</t>
  </si>
  <si>
    <t>3081</t>
  </si>
  <si>
    <t>3082</t>
  </si>
  <si>
    <t>3083</t>
  </si>
  <si>
    <t>3084</t>
  </si>
  <si>
    <t>3085</t>
  </si>
  <si>
    <t>Надання  державної  соціальної  допомоги  особам  з  інвалідністю  з  дитинства  та  дітям  з інвалідністю</t>
  </si>
  <si>
    <t>Надання  державної  соціальної допомоги  особам,  які  не  мають  права  на  пенсію,  та  особам  з  інвалідністю, державної  соціальної  допомоги  на  догляд</t>
  </si>
  <si>
    <t>Надання  допомоги  по  догляду за  особами  з  інвалідністю 1 чи 11  групи  внаслідок  психічного  розладу</t>
  </si>
  <si>
    <t>Надання  тимчасової  державної  соціальної  допомоги  непрацюючій  особі,  яка  досягла  загального  пенсійного віку,  але  не  набула  права  на  пенсійну  виплату</t>
  </si>
  <si>
    <t>Надання  щомісячної  компенсаційної  виплати  непрацюючій  працездатній  особі,  яка  доглядає  за  особою  з  інвалідністю  1  групи,  а  також  за  особою,  яка  досягла  80-річного  віку</t>
  </si>
  <si>
    <t>Видатки на  поховання учасників бойових дій та  осіб з   інвалідністю  внаслідок війни</t>
  </si>
  <si>
    <t>3120</t>
  </si>
  <si>
    <t>3123</t>
  </si>
  <si>
    <t>Здійснення  соціальної роботи  з  вразливими  категоріями  населення</t>
  </si>
  <si>
    <t>3131</t>
  </si>
  <si>
    <t>Здійснення  заходів  та  реалізація  проектів  на  виконання  Державної  цільової  соціальної  програми "Молодь України"</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</si>
  <si>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</si>
  <si>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3170</t>
  </si>
  <si>
    <t>Забезпечення  реалізації окремих  програм  для  осіб  з  інвалідністю</t>
  </si>
  <si>
    <t>3171</t>
  </si>
  <si>
    <t>Компенсаційні виплати особам  з інвалідніст на бензин, ремонт, технічне обслуговування автомобілів, мотоколясок і на транспортне обслуговування</t>
  </si>
  <si>
    <t>3192</t>
  </si>
  <si>
    <t>Інші  заклади  та  заходи</t>
  </si>
  <si>
    <t>3240</t>
  </si>
  <si>
    <t>3242</t>
  </si>
  <si>
    <t>Забезпечення  діяльності  бібліотек</t>
  </si>
  <si>
    <t>4030</t>
  </si>
  <si>
    <t>4040</t>
  </si>
  <si>
    <t>Забезпечення  діяльності  музеїв  і  виставок</t>
  </si>
  <si>
    <t>Забезпечення  діяльності  палаців  і  будинків  культури,  клубів,  центрів  дозвілля  та  інших  клубних  закладів</t>
  </si>
  <si>
    <t>4080</t>
  </si>
  <si>
    <t>Інші  заклади  та  заходи  в  галузі  культури  і  мистецтва</t>
  </si>
  <si>
    <t>4082</t>
  </si>
  <si>
    <t>Інші  заходи  в  галузі  культури  і  мистецтва</t>
  </si>
  <si>
    <t>6030</t>
  </si>
  <si>
    <t>Організація благоустрою  населених  пунктів</t>
  </si>
  <si>
    <t>7000</t>
  </si>
  <si>
    <t>Економічна  діяльність</t>
  </si>
  <si>
    <t>Бідівництво  та  регіональний  розвиток</t>
  </si>
  <si>
    <t>Транспорт  та  транспортна  інфраструктура,  дорожнє господарство</t>
  </si>
  <si>
    <t>7461</t>
  </si>
  <si>
    <t>Утримання  та  розвиток  автомобільних  доріг  та  дорожньої  інфраструктури  за  рахунок  коштів  місцевого  бюджету</t>
  </si>
  <si>
    <t>7600</t>
  </si>
  <si>
    <t>Інші програми  та  заходи,  пов"язані  з  економічною  діяльністю</t>
  </si>
  <si>
    <t>7680</t>
  </si>
  <si>
    <t>Членські  внески  до  асоціацій  органів  місцевого  самоврядування</t>
  </si>
  <si>
    <t>7690</t>
  </si>
  <si>
    <t>7693</t>
  </si>
  <si>
    <t>Інша  економічна  діяльність</t>
  </si>
  <si>
    <t>Інші  заходи,  пов"язані  з  економічною  діяльністю</t>
  </si>
  <si>
    <t>8100</t>
  </si>
  <si>
    <t>8110</t>
  </si>
  <si>
    <t>8700</t>
  </si>
  <si>
    <t>9110</t>
  </si>
  <si>
    <t>6010</t>
  </si>
  <si>
    <t>7650</t>
  </si>
  <si>
    <t>Проведення  експертної  грошової  оцінки  земельної  ділянки  чи  права  на  неї</t>
  </si>
  <si>
    <t>7670</t>
  </si>
  <si>
    <t>Пільгові  довгострокові  кредити  молодим  сім"ям  та  одиноким  молодим  громадянам  на  будівництво/придбання  житла  та  їх  повернення</t>
  </si>
  <si>
    <t>6070</t>
  </si>
  <si>
    <t>Регулювання  цін/тарифів на  житлово-комунальні послги</t>
  </si>
  <si>
    <t>6071</t>
  </si>
  <si>
    <t>Субвенція  з  місцевого бюджету державному  бюджету  на виконання  програм  соціально-економічного  розвитку  регіонів</t>
  </si>
  <si>
    <t>5040</t>
  </si>
  <si>
    <t>2000</t>
  </si>
  <si>
    <t>Охорона  здоров'я</t>
  </si>
  <si>
    <t>2150</t>
  </si>
  <si>
    <t>Інші  програми, заклади  та  заходи  у  сфері  охорони  здоров'я</t>
  </si>
  <si>
    <t>2152</t>
  </si>
  <si>
    <t>Інші програми  та заходи  у  сфері  охорони  здоров'я</t>
  </si>
  <si>
    <t>3049</t>
  </si>
  <si>
    <t>Відшкодування  послуг  з  догляду  за  дитиною  до  трьох  років "муніципальна  няня"</t>
  </si>
  <si>
    <t>3087</t>
  </si>
  <si>
    <t>Надання  допомоги  на  дітей,  які  виховуються  у  багатодітних  сім'ях</t>
  </si>
  <si>
    <t>Надання  бюджетних  позичок  суб'єктам  господарювання</t>
  </si>
  <si>
    <t>Повернення  пільгових  довгострокових  кредитів,  наданих  молодим  сім'ям  та   одиноким  молодим  громадянам  на  будівництво/придбання  житла</t>
  </si>
  <si>
    <t>Повернення  бюджетних  позичок,  наданих  суб'єктам  господарювання</t>
  </si>
  <si>
    <t>Підтримка  і розвиток  спортивної  інфраструктури</t>
  </si>
  <si>
    <t>5041</t>
  </si>
  <si>
    <t>Утримання  та  ефективна експлуатація  об'єктів житлово-комунального  господарства</t>
  </si>
  <si>
    <t xml:space="preserve">З А Г А Л Ь Н И Й     Ф О Н Д </t>
  </si>
  <si>
    <t xml:space="preserve">С П Е Ц І А Л Ь Н И Й     Ф О Н Д </t>
  </si>
  <si>
    <t xml:space="preserve">Р А З О М </t>
  </si>
  <si>
    <t>Надання пільг на  оплату  житлово-комунальних  послуг  окремим  категоріям  громадян  відповідно  до  законодавства</t>
  </si>
  <si>
    <t>Надання  субсидій  населенню  для  відшкодування  витрат  на  оплату  житлово-комунальних  послуг</t>
  </si>
  <si>
    <t>Надання  пільг  та  житлових  субсидій  населенню  на  оплату  електроенергії,  природного газу,  послуг  тепло, водопостачання і водовідведення,  квартирної  плати  (утримання будинків  і  споруд  та  прибудинкових  територій),  управління  багатоквартирним  будинком,  поводження  з  побутовими  відходами 9вивезення  побутових  відходів)  та  вивезення  рідких  нечистот,  внесків  за  встановлення,  обслуговування  та  заміну  вузлів  комерційного  обліку  води  та  теплової  енергії,  абонентського  обслуговування  для  споживачів  комунальних  послуг,  що  надаються  у  багатоквартирних  будинках  за  індивідуальними  договорами</t>
  </si>
  <si>
    <t>Надання пільг на  придбання  твердого  та  рідкого  пічного  побутового  палива  і  скрапленого  газу  окремим  категоріям  громадян  відповідно  до  законодавства</t>
  </si>
  <si>
    <t>Надання  субсидій населенню для  відшкодування  витрат  на  придбання  твердого  та  рідкого  пічного  побутового  палива  і  скрапленого  газу</t>
  </si>
  <si>
    <t xml:space="preserve">Надання інших пільг  окремим  категоріям  громадян  відповідно  до  законодавства </t>
  </si>
  <si>
    <t>3035</t>
  </si>
  <si>
    <t>Компенсаційні  виплати  на  пільговий  проїзд  автомобільним  транспортом  окремим  категоріям  громадян</t>
  </si>
  <si>
    <t>Надання допомоги сім'ям з дітьми, малозабезпеченим сім'ям,  тимчасвової допомоги дітям</t>
  </si>
  <si>
    <t>Надання допомоги  при  усиновленні  дитини</t>
  </si>
  <si>
    <t>Надання  державної  соціальної  допомоги  малозабезпеченим  сім'ям</t>
  </si>
  <si>
    <t>Надання допомоги особам з інвалідністю,  дітям з  інвалідністю,  особам,  які не мають  права  на  пенсію,  непрацюючій  особі,  яка  досягла  загального  пенсійного  віку,   але  не  набула  права  на  пенсійну  виплату, допомоги  по  догляду  за  особами  з  інвалідністю  І чи ІІ групи внаслідок психічного розладу,  компенсаційної  виплати  непрацюючій  працездатній  особі,  яка  доглядає  за  особою  з  інвалідністю  I групи,  а  також  за  особою,  яка  досягла  80-річного  віку,  допомоги  на  дітей,  які  виховуються  у  багатодітних  сім'ях</t>
  </si>
  <si>
    <t xml:space="preserve"> Надання пільг населенню (крім ветеранів війни і праці, військової служби, органів внутрішніх справ та громадян, які постраждали внаслідок Чорнобильської катастрофи), на оплату житлово-комунальних послуг </t>
  </si>
  <si>
    <t xml:space="preserve"> Надання фінансової підтримки громадським організаціям  ветеранів  і  осіб  з  інвалідністю,  діяльність  яких  має соціальну спрямованість</t>
  </si>
  <si>
    <t>Підтримка  спорту  вищих  досягнень  та  організацій,  які  здійснюють  фізкультурно-спортивну  діяльність  в  регіоні</t>
  </si>
  <si>
    <t>Інша  діяльність</t>
  </si>
  <si>
    <t>РАЗОМ   ВИДАТКІВ</t>
  </si>
  <si>
    <t xml:space="preserve">КРЕДИТУВАННЯ </t>
  </si>
  <si>
    <t>Бюджетні  позички  суб'єктам  господарювання  та  їх  повернення</t>
  </si>
  <si>
    <t>Податкові надходження</t>
  </si>
  <si>
    <t>Податки на доходи, податки на прибуток, податки на збільшення ринкової вартості</t>
  </si>
  <si>
    <t>Податок та збір на доходи фізичних осіб</t>
  </si>
  <si>
    <t xml:space="preserve"> Податок на прибуток підприємств та фінансових установ комунальної власності</t>
  </si>
  <si>
    <t>Рентна плата та плата за використання інших природних ресурсів</t>
  </si>
  <si>
    <t>Внутрішні податки на товари та послуги</t>
  </si>
  <si>
    <t>Місцеві податки</t>
  </si>
  <si>
    <t>18011000, 18011100</t>
  </si>
  <si>
    <t xml:space="preserve">Транспортний податок </t>
  </si>
  <si>
    <t>Туристичний збір</t>
  </si>
  <si>
    <t>Єдиний податок</t>
  </si>
  <si>
    <t>Неподаткові надходження</t>
  </si>
  <si>
    <t>Доходи від власності та підприємницької діяльності</t>
  </si>
  <si>
    <t xml:space="preserve">Частина чистого прибутку (доходу) комунальних унітарних підприємств та їх об'єднань, що вилучається до відповідного місцевого бюджету </t>
  </si>
  <si>
    <t>Інші надходження</t>
  </si>
  <si>
    <t>Адміністративні штрафи та інші санкції</t>
  </si>
  <si>
    <t>Плата за встановлення земельного сервітуту</t>
  </si>
  <si>
    <t>Адміністративні збори та платежі, доходи від некомерційної господарської діяльності</t>
  </si>
  <si>
    <t>Адміністративний збір за проведення державної реєстрації юридичних осіб та фізичних осіб-підприємців</t>
  </si>
  <si>
    <t>Плата за надання інших адміністративних послуг</t>
  </si>
  <si>
    <t>Адміністративний збір за державну реєстрацію речових прав на нерухоме майно та їх обтяжень</t>
  </si>
  <si>
    <t>Надходження від орендної плати за користування цілісним майновим комплексом та іншим майном,що перебуває у комунальній власності</t>
  </si>
  <si>
    <t>Державне мито</t>
  </si>
  <si>
    <t>Інші неподаткові надходження</t>
  </si>
  <si>
    <t>Кошти за шкоду, що заподіяна на земельних ділянках державної та комунальної власності, які не надані у користування та не передані у власність, внаслідок їх самовільного зайняття, використання не за цільовим призначенням, зняття ґрунтового покриву (родючого шару ґрунту) без спеціального дозволу; відшкодування збитків за погіршення якості ґрунтового покриву тощо та за неодержання доходів у зв'язку з тимчасовим невикористанням земельних ділянок</t>
  </si>
  <si>
    <t>Офіційні трансферти</t>
  </si>
  <si>
    <t>Субвенціі з державного бюджету місцевим бюджетам</t>
  </si>
  <si>
    <t>Освітня субвенція з державного бюджету місцевим бюджетам</t>
  </si>
  <si>
    <t>Субвенції з місцевих бюджетів іншим місцевим бюджетам</t>
  </si>
  <si>
    <t>Субвенція з місцевого бюджету на здійснення переданих видатків у сфері освіти за рахунок коштів освітньої субвенції</t>
  </si>
  <si>
    <t xml:space="preserve"> Інші субвенції з місцевого бюджету</t>
  </si>
  <si>
    <t>Екологічний податок</t>
  </si>
  <si>
    <t>Кошти від відчуження майна, що належить Автономній  Республіці Крим та майна, що перебуває в  комунальній власності.</t>
  </si>
  <si>
    <t>Кошти від продажу земельних ділянок несільськогосподарського призна-чення, що перебувають у державній або комунальній власності, та земель-них ділянок, які знаходяться на території Автономної Республіки Крим</t>
  </si>
  <si>
    <t>Найменування    доходів</t>
  </si>
  <si>
    <t>14021900, 14031900</t>
  </si>
  <si>
    <t>Пальне</t>
  </si>
  <si>
    <t xml:space="preserve">Акцизний податок з реалізації суб'єктами господарювання роздрібної торгівлі підакцизних товарів </t>
  </si>
  <si>
    <t xml:space="preserve">Доходи від операцій з капіталом </t>
  </si>
  <si>
    <t xml:space="preserve">Власні надходження бюджетних установ  </t>
  </si>
  <si>
    <t>Разом  доходи  без врахування офіційних трансфертів</t>
  </si>
  <si>
    <t xml:space="preserve">Всього доходів </t>
  </si>
  <si>
    <t>ВИДАТКИ</t>
  </si>
  <si>
    <t>ДОХОДИ</t>
  </si>
  <si>
    <t>Внески  до  статутного  капіталу  суб'єктів господарюванння</t>
  </si>
  <si>
    <t>8300</t>
  </si>
  <si>
    <t>Охорона навколишнього  природного  середовища</t>
  </si>
  <si>
    <t>8330</t>
  </si>
  <si>
    <t>Інша діяльність  у  сфері  екології  та  охорони  природних  ресурсів</t>
  </si>
  <si>
    <t xml:space="preserve">Грошові стягнення за шкоду, заподіяну порушенням законодавства про охорону навколишнього природного середовища внаслідок господарської та іншої діяльності </t>
  </si>
  <si>
    <t>7100</t>
  </si>
  <si>
    <t>Сільське, лісове, рибне господарство та мисливство</t>
  </si>
  <si>
    <t>7130</t>
  </si>
  <si>
    <t>Здійснення  заходів  із землеустрою</t>
  </si>
  <si>
    <t>Захист населення і територій від надзвичайних ситуацій техногенного  та  природного характеру</t>
  </si>
  <si>
    <t>Заходи із запобігання  та  ліквідації  надзвичайних  ситуацій  та  наслідків  стихійного  лиха</t>
  </si>
  <si>
    <t>7330</t>
  </si>
  <si>
    <t>Будівництво інших об`єктів комунальної власності</t>
  </si>
  <si>
    <t>ФІНАНСУВАННЯ</t>
  </si>
  <si>
    <t>Дефіцит (-) /  профіцит (+)</t>
  </si>
  <si>
    <t>Зміни  обсягів  депозитів  і  цінних  паперів,  що  використовуються для управління  ліквідністю</t>
  </si>
  <si>
    <t>Повернення  бюджетних  коштів  з  депозитів</t>
  </si>
  <si>
    <t>Розміщення  бюджетних  коштів на  депозитах,  придбання  цінних  паперів</t>
  </si>
  <si>
    <t xml:space="preserve">На  початок  періоду </t>
  </si>
  <si>
    <t>На  кінець  періоду</t>
  </si>
  <si>
    <t>Інші  розрахунки</t>
  </si>
  <si>
    <t>Кошти,  що  передаються  із  загального  фонду  бюджету  до  бюджету  розвитку (спеціального  фонду)</t>
  </si>
  <si>
    <t>Заходи  державної  політики  з  питань  сім"ї</t>
  </si>
  <si>
    <t>1030</t>
  </si>
  <si>
    <t>Надання загальної середньої освіти за  рахунок коштів  місцевого  бюджету</t>
  </si>
  <si>
    <t>Надання загальної середньої освіти за  рахунок освітньої  субвенції</t>
  </si>
  <si>
    <t>1060</t>
  </si>
  <si>
    <t>Надання загальної  середньої  освіти  за  рахунок  залишку  коштів  за  освітньою  субвенцією ( крім  залишку  коштів, що  мають  цільове  призначення,  виділених  відповідно  до  рішень   Кабінету  Міністрів  України  у попередньому  бюджетному  періоді,  а  також  коштів, нобхідних  для  забезпечення  безпечного  навчального  процесу  у закладах  загальної  середньої  освіти)</t>
  </si>
  <si>
    <t>Надання позашкільної освіти  закладами  позашкільної  освіти, заходи із позашкільної роботи з дітьми</t>
  </si>
  <si>
    <t>1070</t>
  </si>
  <si>
    <t>1080</t>
  </si>
  <si>
    <t>Надання спеціальної освіти мистецькими школами</t>
  </si>
  <si>
    <t>1140</t>
  </si>
  <si>
    <t>1141</t>
  </si>
  <si>
    <t>1142</t>
  </si>
  <si>
    <t>Забезпечення  діяльності  інклюзивно-ресурсних  центрів</t>
  </si>
  <si>
    <t>1151</t>
  </si>
  <si>
    <t>Забезпечення  діяльності  інклюзивно-ресурсних  центрів  за  рахунок  коштів  місцевого  бюджету</t>
  </si>
  <si>
    <t>1152</t>
  </si>
  <si>
    <t>Забезпечення  діяльності  інклюзивно-ресурсних  центрів  за  рахунок  освітньої  субвенції</t>
  </si>
  <si>
    <t>Забезпечення  діяльності центрів  професійного  розвитку  педагогічних  працівників</t>
  </si>
  <si>
    <t>1200</t>
  </si>
  <si>
    <t>2010</t>
  </si>
  <si>
    <t>Багатопрофільна  стаціонарна  медична  допомога  населенню</t>
  </si>
  <si>
    <t>2110</t>
  </si>
  <si>
    <t>Надання пільг з оплати послуг зв'язку,  інших  передбачених  законодавством пільг  окремим  категоріям  громадян  та  компенсації  за  пільговий  проїзд  окремих  категорій  громадян</t>
  </si>
  <si>
    <t>Компенсаційні  виплати  за пільговий  проїзд   окремих  категорій  громадян  на  залізничному  транспорті</t>
  </si>
  <si>
    <t>Реалізація  державної  політики  у  молодіжній  сфері</t>
  </si>
  <si>
    <t>18010100-18010400</t>
  </si>
  <si>
    <t>Податок на нерухоме майно, відмінне від земельної ділянки, сплачений фізичними та юридичними особами, які власниками об'єктів житлової та нежитлової нерухомості</t>
  </si>
  <si>
    <t>18010500-18010900</t>
  </si>
  <si>
    <t>Плата за землю</t>
  </si>
  <si>
    <t>Адміністративні штрафи та штрафні санкції за порушення законодавства у сфері виробництва та обігу алкогольних напоїв та тютюнових виробів</t>
  </si>
  <si>
    <t>5061</t>
  </si>
  <si>
    <t>6013</t>
  </si>
  <si>
    <t>Забезпечення  діяльності  водопровідно-каналізаційного  господарства</t>
  </si>
  <si>
    <t>7500</t>
  </si>
  <si>
    <t>Зв'язок, телекомунікації  та  інформатика</t>
  </si>
  <si>
    <t>7540</t>
  </si>
  <si>
    <t>Реалізація  заходів,  спрямованих  на  підвищення  доступності  широкосмугового  доступу  до Інтернету  в  сільській  місцевості</t>
  </si>
  <si>
    <t>8200</t>
  </si>
  <si>
    <t>Громадський порядок  та  безпека</t>
  </si>
  <si>
    <t>8230</t>
  </si>
  <si>
    <t>Інші  заходи  громадського порядку та  безпеки</t>
  </si>
  <si>
    <t>8710</t>
  </si>
  <si>
    <t>Резервний фонд  місцевого бюджету</t>
  </si>
  <si>
    <t>6020</t>
  </si>
  <si>
    <t>Забезпечення  функціонування  підриємств,  установ  та  організацій, що  виробляють, виконують  та/або  надають  житлово-комунальні  послуги</t>
  </si>
  <si>
    <t>Галина  БЕЗВЕРХНЯ</t>
  </si>
  <si>
    <t>Дотації з місцевих бюджетів іншим місцевим бюджетам</t>
  </si>
  <si>
    <t>Інші дотації з місцевого бюджету</t>
  </si>
  <si>
    <t>Всього видатків без врахування міжбюджетних трансфертів</t>
  </si>
  <si>
    <t>6014</t>
  </si>
  <si>
    <t>Забезпечення  збору  та  вивезення  сміття і  відходів</t>
  </si>
  <si>
    <t>Субвенція з місцевого бюджету за рахунок залишку коштів субвенції на надання державної підтримки особам з особливими освітніми потребами, що утворився на початок бюджетного періоду</t>
  </si>
  <si>
    <t>Надходження в рамках програм допомоги урядів іноземних держав, міжнародних організацій, донорських установ</t>
  </si>
  <si>
    <t>Оплата праці і нарахування на заробітну плату</t>
  </si>
  <si>
    <t>Оплата комунальних послуг та енергоносіїв</t>
  </si>
  <si>
    <t>3241</t>
  </si>
  <si>
    <t>8240</t>
  </si>
  <si>
    <t>Заходи та роботи з територіальної  оборони</t>
  </si>
  <si>
    <t>6012</t>
  </si>
  <si>
    <t>Забезпечення діяльності з виробництва, транспортування,  постачання теплової  енергії</t>
  </si>
  <si>
    <t>Субвенція з державного бюджету місцевим бюджетам на надання державної підтримки особам з особливими освітніми потребами</t>
  </si>
  <si>
    <t>Субвенція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</si>
  <si>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Субвенція з державного бюджету місцевим бюджетам на здійснення доплат педагогічним працівникам закладів загальної середньої освіти</t>
  </si>
  <si>
    <t>Проведення (надання) додаткових психологопедагогічних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</si>
  <si>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1600</t>
  </si>
  <si>
    <t>Здійснення доплат педагогічним працівникам закладів загальної середньої освіти за рахунок субвенції з державного бюджету місцевим бюджетам</t>
  </si>
  <si>
    <t>3193</t>
  </si>
  <si>
    <t>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</si>
  <si>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5012</t>
  </si>
  <si>
    <t>Проведення навчально-тренувальних зборів і змагань з неолімпійських видів спорту</t>
  </si>
  <si>
    <t>Субвенція з місцевого бюджету державному бюджету на перерахування  коштів в умовах воєнного стану або для здійснення згідно із законом заходів загальної мобілізації та з метою відсічі збройної агресії Російської Федерації проти України та забезпечення  національної безпеки, усунення загрози небезпеки державній незалежності України, її  територіальній цілісності</t>
  </si>
  <si>
    <t>Розвиток здібностей у дітей та молоді з фізичної культури та спорту комунальними дитячо-юнацькими спортивними школами</t>
  </si>
  <si>
    <t>Розвиток та підтримка доступної  спортивної  інфраструктури</t>
  </si>
  <si>
    <t>5048</t>
  </si>
  <si>
    <t>Розвиток спортивної інфраструктури</t>
  </si>
  <si>
    <t>7381</t>
  </si>
  <si>
    <t>Реалізація проектів в рамках Програми з відновлення України</t>
  </si>
  <si>
    <t>Цільові фонди, утворені Верховною Радою Автономної Республіки Крим, органами місцевого самоврядування та місцевими органами виконавчої влади </t>
  </si>
  <si>
    <t>Субвенція з державного бюджету місцевим бюджетам на реалізацію публічного інвестиційного проекту на облаштування безпечних умов у закладах, що надають загальну середню освіту (облаштування укриттів), зокрема військових (військово-морських, військово-спортивних) ліцеях, ліцеях із посиленою військово-фізичною підготовкою</t>
  </si>
  <si>
    <t>Субвенція з місцевого бюджету на реалізацію публічного інвестиційного проекту із забезпечення житлом дитячих будинків сімейного типу, дітей-сиріт та дітей, позбавлених батьківського піклування, за рахунок відповідної субвенції з державного бюджету</t>
  </si>
  <si>
    <t>Субвенція з місцевого бюджету на виконання окремих заходів з реалізації соціального проекту "Активні парки - локації здорової України" за рахунок відповідної субвенції з державного бюджету</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</si>
  <si>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субвенції з державного бюджету</t>
  </si>
  <si>
    <t>Субвенція з місцевого бюджету за рахунок залишку коштів освітньої субвенції, що утворився на початок бюджетного періоду</t>
  </si>
  <si>
    <t>Субвенція з державного бюджету місцевим бюджетам на реалізацію проектів в рамках Програми з відновлення України</t>
  </si>
  <si>
    <t>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 фізичних осіб — підприємців та громадських формувань, а також плата за надання інших платних послуг, пов'язаних з такою державною реєстрацією</t>
  </si>
  <si>
    <t>Субвенція з місцевого бюджету на реалізацію публічного інвестиційного проекту із виплати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</si>
  <si>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Орендна плата за водні об"єкти (їх частини) що надаються в користування на умовах оренди Радою міністрів Автономної Республіки Крим, обласними, районними, Київською та Севастопольською міськими державними адміністраціями, місцевими радами.</t>
  </si>
  <si>
    <t>Передача коштів із спеціального до загального фонду бюджету</t>
  </si>
  <si>
    <t xml:space="preserve">                              Начальник  фінансового  управління  Жмеринської  міської  ради</t>
  </si>
  <si>
    <t>Уточнений  план на 2026 рік</t>
  </si>
  <si>
    <t>1702</t>
  </si>
  <si>
    <t>Забезпечення харчуванням учнів закладів загальної середньої освіти за рахунок субвенції з державного бюджету місцевим бюджетам</t>
  </si>
  <si>
    <t>1300</t>
  </si>
  <si>
    <t>Підготовка та реалізація публічних інвестиційних проектів/програм публічних інвестицій за рахунок коштів місцевого бюджету в гаузі освіти</t>
  </si>
  <si>
    <t>Первинна медична  допомога  населенню, що надається центрами первинної медичної (медико-санітарної) допомоги</t>
  </si>
  <si>
    <t>2170</t>
  </si>
  <si>
    <t>Підготовка та реалізація публічних інвестиційних проектів/програм публічних інвестицій за рахунок коштів місцевого бюджету в галузі охорони здоров'я</t>
  </si>
  <si>
    <t>3121</t>
  </si>
  <si>
    <t>Здійснення соціальної роботи та надання соціальних послуг центрами соціальних служб та центрами надання соціальних послуг особам/сім'ям, які належать до вразливих груп населення та/або перебувають у складних життєвих обставинах</t>
  </si>
  <si>
    <t>3194</t>
  </si>
  <si>
    <t>Реалізаці публічного інвестиційного проекту із розвитку ветеранських просторів</t>
  </si>
  <si>
    <t>Надання комплексу послуг особам/сім'ям у сфері соціального захисту та соціального забезпечення іншими надавачами  соціальних послуг</t>
  </si>
  <si>
    <t>Інші  заходи  та заклади у  сфері  соціального  захисту  і  соціального  забезпечення</t>
  </si>
  <si>
    <t>Забезпечення  діяльності  місцевих центрів  фізичного  здоров'я  населення  та проведення  фізкультурно-масових  заходів  серед  населення  регіону</t>
  </si>
  <si>
    <t>5070</t>
  </si>
  <si>
    <t xml:space="preserve">Підготовка та реалізація публічних інвестиційних проектів/програм публічних інвестицій за рахунок коштів місцевого бюджету в галузі фізичної  культури і спорту </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</si>
  <si>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обгрунтованих  витрат  на  їх виробництво   (надання)</t>
  </si>
  <si>
    <t>6091</t>
  </si>
  <si>
    <t>Підготовка та реалізація публічних інвестиційних проектів/програм публічних інвестицій за рахунок коштів місцевого бюджету в галузі житлово-комунального господарства</t>
  </si>
  <si>
    <t>Субвенція з державного бюджету місцевим бюджетам на забезпечення харчуванням учнів закладів загальної середньої освіти</t>
  </si>
  <si>
    <t>Додаткова дотація з державного бюджету місцевим бюджетам на здійснення повноважень органів місцевого самоврядування на деокупованих, тимчасово окупованих та інших територіях України, що зазнали негативного впливу у зв'язку з повномасштабною збройною агресією Російської Федерації</t>
  </si>
  <si>
    <t>Інформція  про  виконання  бюджету  Жмеринської  міської територіальної громади   за  1 півріччя  2026 року.</t>
  </si>
  <si>
    <t>Уточнений  план на  1 півріччя  2026 року</t>
  </si>
  <si>
    <t>Фактично надійшло за  1 півріччя  2026 року</t>
  </si>
  <si>
    <t>Відсоток  виконання  до уточненого плану  на                                1 півріччя 2026 р.</t>
  </si>
  <si>
    <t>Відхилення до уточненого плану на  1 півріччя  2026 року</t>
  </si>
  <si>
    <t xml:space="preserve">Субвенція з місцевого бюджету на виплату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t>
  </si>
  <si>
    <t>Субвенція з державного бюджету місцевим бюджетам на реалізацію проектів в рамках Надзвичайної кредитної програми для відновлення України</t>
  </si>
  <si>
    <t>Уточнений  план на  1 півряччя 2026 року</t>
  </si>
  <si>
    <t>Касові  видатки за  1 півріччя  2026 року</t>
  </si>
  <si>
    <t>Відсоток  виконання  до уточненого плану  на                              1 півряччя 2026 р.</t>
  </si>
  <si>
    <t>Уточнений  план на  1 півріччя 2026 року</t>
  </si>
  <si>
    <t>Відсоток  виконання  до уточненого плану  на                             1 півріччя  2026 р.</t>
  </si>
  <si>
    <t>Касові  видатки за  1 півріччя 2026 року</t>
  </si>
  <si>
    <t>Виконання заходів, спрямованих на забезпечення якісної, сучасної та доступної загальної середньої освіти «Нова українська школа»</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</si>
  <si>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</si>
  <si>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</si>
  <si>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1180</t>
  </si>
  <si>
    <t>1183</t>
  </si>
  <si>
    <t>1184</t>
  </si>
  <si>
    <t>3220</t>
  </si>
  <si>
    <t>3221</t>
  </si>
  <si>
    <t>Грошова компенсація за належні для отримання жилі приміщення для окремих категорій населення відповідно до законодавства</t>
  </si>
  <si>
    <t>Грошова компенсація за належні для отримання жилі приміщення для сімей осіб, визначених пунктами 2 - 5 частини першої статті 10 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t>
  </si>
  <si>
    <t>7350</t>
  </si>
  <si>
    <t>Розроблення схем планування та забудови територій (містобудівної документації)</t>
  </si>
  <si>
    <t>7366</t>
  </si>
  <si>
    <t>Реалізація проектів у рамках Надзвичайної  кредитної програми для відновлення України</t>
  </si>
  <si>
    <t>Фінансування  за  рахунок  зміни  залишків  коштів  бюджету (602000)</t>
  </si>
  <si>
    <t>РАЗОМ   ВИДАТКІВ                                        (без врахування власних видатків бюджетних установ)</t>
  </si>
  <si>
    <t>Разом  доходи  без врахування офіційних трансфертів та власних надходжень бюджетних установ</t>
  </si>
  <si>
    <t>Всього доходів без врахування власних надходжень бюджетних установ</t>
  </si>
  <si>
    <t>Додаток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</si>
</sst>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р_._-;\-* #,##0.00_р_._-;_-* &quot;-&quot;??_р_._-;_-@_-"/>
    <numFmt numFmtId="165" formatCode="_-* #,##0.00\ _г_р_н_._-;\-* #,##0.00\ _г_р_н_._-;_-* &quot;-&quot;??\ _г_р_н_._-;_-@_-"/>
    <numFmt numFmtId="166" formatCode="0.0"/>
    <numFmt numFmtId="167" formatCode="0.000"/>
    <numFmt numFmtId="168" formatCode="#,##0.0"/>
  </numFmts>
  <fonts count="65" x14ac:knownFonts="1">
    <font>
      <sz val="10"/>
      <name val="Arial Cyr"/>
      <charset val="204"/>
    </font>
    <font>
      <sz val="10"/>
      <name val="Arial Cyr"/>
      <charset val="204"/>
    </font>
    <font>
      <sz val="14"/>
      <color indexed="8"/>
      <name val="Times New Roman"/>
      <family val="1"/>
      <charset val="204"/>
    </font>
    <font>
      <sz val="10"/>
      <color indexed="8"/>
      <name val="Times New Roman"/>
      <family val="1"/>
    </font>
    <font>
      <b/>
      <sz val="16"/>
      <color indexed="8"/>
      <name val="Times New Roman"/>
      <family val="1"/>
      <charset val="204"/>
    </font>
    <font>
      <sz val="10"/>
      <color indexed="8"/>
      <name val="Times New Roman"/>
      <family val="1"/>
      <charset val="204"/>
    </font>
    <font>
      <b/>
      <sz val="14"/>
      <color indexed="8"/>
      <name val="Times New Roman"/>
      <family val="1"/>
      <charset val="204"/>
    </font>
    <font>
      <b/>
      <sz val="14"/>
      <color indexed="12"/>
      <name val="Times New Roman"/>
      <family val="1"/>
      <charset val="204"/>
    </font>
    <font>
      <sz val="14"/>
      <color indexed="12"/>
      <name val="Times New Roman"/>
      <family val="1"/>
      <charset val="204"/>
    </font>
    <font>
      <b/>
      <i/>
      <sz val="16"/>
      <name val="Times New Roman"/>
      <family val="1"/>
      <charset val="204"/>
    </font>
    <font>
      <b/>
      <i/>
      <sz val="14"/>
      <name val="Times New Roman"/>
      <family val="1"/>
      <charset val="204"/>
    </font>
    <font>
      <b/>
      <sz val="14"/>
      <name val="Times New Roman"/>
      <family val="1"/>
      <charset val="204"/>
    </font>
    <font>
      <sz val="14"/>
      <name val="Times New Roman"/>
      <family val="1"/>
      <charset val="204"/>
    </font>
    <font>
      <b/>
      <sz val="16"/>
      <name val="Times New Roman"/>
      <family val="1"/>
      <charset val="204"/>
    </font>
    <font>
      <b/>
      <sz val="16"/>
      <color indexed="12"/>
      <name val="Times New Roman"/>
      <family val="1"/>
      <charset val="204"/>
    </font>
    <font>
      <sz val="14"/>
      <color indexed="17"/>
      <name val="Times New Roman"/>
      <family val="1"/>
      <charset val="204"/>
    </font>
    <font>
      <sz val="10"/>
      <name val="Times New Roman"/>
      <family val="1"/>
    </font>
    <font>
      <sz val="16"/>
      <name val="Times New Roman"/>
      <family val="1"/>
    </font>
    <font>
      <sz val="16"/>
      <name val="Arial Cyr"/>
      <charset val="204"/>
    </font>
    <font>
      <sz val="12"/>
      <name val="Times New Roman Cyr"/>
      <family val="1"/>
      <charset val="204"/>
    </font>
    <font>
      <b/>
      <sz val="18"/>
      <name val="Arial Cyr"/>
      <charset val="204"/>
    </font>
    <font>
      <b/>
      <sz val="18"/>
      <name val="Times New Roman"/>
      <family val="1"/>
      <charset val="204"/>
    </font>
    <font>
      <sz val="24"/>
      <name val="Arial Cyr"/>
      <charset val="204"/>
    </font>
    <font>
      <sz val="12"/>
      <name val="Times New Roman"/>
      <family val="1"/>
      <charset val="204"/>
    </font>
    <font>
      <b/>
      <sz val="24"/>
      <name val="Times New Roman"/>
      <family val="1"/>
      <charset val="204"/>
    </font>
    <font>
      <b/>
      <sz val="22"/>
      <name val="Times New Roman"/>
      <family val="1"/>
      <charset val="204"/>
    </font>
    <font>
      <b/>
      <sz val="18"/>
      <name val="Times New Roman"/>
      <family val="1"/>
    </font>
    <font>
      <sz val="16"/>
      <name val="Times New Roman"/>
      <family val="1"/>
      <charset val="204"/>
    </font>
    <font>
      <sz val="10"/>
      <name val="Times New Roman"/>
      <family val="1"/>
      <charset val="204"/>
    </font>
    <font>
      <b/>
      <sz val="10"/>
      <color indexed="8"/>
      <name val="Times New Roman"/>
      <family val="1"/>
      <charset val="204"/>
    </font>
    <font>
      <sz val="14"/>
      <name val="Times New Roman CYR"/>
      <charset val="204"/>
    </font>
    <font>
      <sz val="14"/>
      <color theme="8" tint="-0.499984740745262"/>
      <name val="Times New Roman"/>
      <family val="1"/>
      <charset val="204"/>
    </font>
    <font>
      <b/>
      <sz val="24"/>
      <name val="Times New Roman"/>
      <family val="1"/>
    </font>
    <font>
      <b/>
      <sz val="24"/>
      <name val="Arial Cyr"/>
      <charset val="204"/>
    </font>
    <font>
      <b/>
      <sz val="10"/>
      <name val="Arial Cyr"/>
      <charset val="204"/>
    </font>
    <font>
      <b/>
      <sz val="20"/>
      <name val="Times New Roman"/>
      <family val="1"/>
      <charset val="204"/>
    </font>
    <font>
      <sz val="13.5"/>
      <name val="Times New Roman"/>
      <family val="1"/>
      <charset val="204"/>
    </font>
    <font>
      <b/>
      <sz val="13.5"/>
      <name val="Times New Roman"/>
      <family val="1"/>
      <charset val="204"/>
    </font>
    <font>
      <b/>
      <sz val="26"/>
      <name val="Times New Roman"/>
      <family val="1"/>
      <charset val="204"/>
    </font>
    <font>
      <b/>
      <sz val="14"/>
      <color rgb="FFFF0000"/>
      <name val="Times New Roman"/>
      <family val="1"/>
      <charset val="204"/>
    </font>
    <font>
      <sz val="14"/>
      <color rgb="FFFF0000"/>
      <name val="Times New Roman"/>
      <family val="1"/>
      <charset val="204"/>
    </font>
    <font>
      <sz val="15"/>
      <color rgb="FFFF0000"/>
      <name val="Times New Roman"/>
      <family val="1"/>
      <charset val="204"/>
    </font>
    <font>
      <b/>
      <sz val="15"/>
      <color rgb="FFFF0000"/>
      <name val="Times New Roman"/>
      <family val="1"/>
      <charset val="204"/>
    </font>
    <font>
      <sz val="14"/>
      <color rgb="FF00B050"/>
      <name val="Times New Roman"/>
      <family val="1"/>
      <charset val="204"/>
    </font>
    <font>
      <b/>
      <sz val="14"/>
      <color rgb="FF00B050"/>
      <name val="Times New Roman"/>
      <family val="1"/>
      <charset val="204"/>
    </font>
    <font>
      <b/>
      <sz val="15"/>
      <color rgb="FF00B050"/>
      <name val="Times New Roman"/>
      <family val="1"/>
      <charset val="204"/>
    </font>
    <font>
      <sz val="10"/>
      <color rgb="FF00B050"/>
      <name val="Arial Cyr"/>
      <charset val="204"/>
    </font>
    <font>
      <b/>
      <sz val="10"/>
      <color rgb="FF00B050"/>
      <name val="Arial Cyr"/>
      <charset val="204"/>
    </font>
    <font>
      <b/>
      <sz val="20"/>
      <color rgb="FF00B050"/>
      <name val="Times New Roman"/>
      <family val="1"/>
      <charset val="204"/>
    </font>
    <font>
      <sz val="20"/>
      <color rgb="FF00B050"/>
      <name val="Arial Cyr"/>
      <charset val="204"/>
    </font>
    <font>
      <b/>
      <sz val="20"/>
      <color rgb="FF00B050"/>
      <name val="Arial Cyr"/>
      <charset val="204"/>
    </font>
    <font>
      <b/>
      <i/>
      <sz val="18"/>
      <name val="Times New Roman"/>
      <family val="1"/>
      <charset val="204"/>
    </font>
    <font>
      <b/>
      <i/>
      <sz val="20"/>
      <name val="Times New Roman"/>
      <family val="1"/>
      <charset val="204"/>
    </font>
    <font>
      <b/>
      <sz val="14"/>
      <name val="Times New Roman CYR"/>
      <charset val="204"/>
    </font>
    <font>
      <b/>
      <sz val="16"/>
      <name val="Times New Roman CYR"/>
      <charset val="204"/>
    </font>
    <font>
      <sz val="14"/>
      <name val="Times New Roman Cyr"/>
      <family val="1"/>
      <charset val="204"/>
    </font>
    <font>
      <b/>
      <sz val="14"/>
      <name val="Times New Roman CYR"/>
      <family val="1"/>
      <charset val="204"/>
    </font>
    <font>
      <b/>
      <i/>
      <sz val="18"/>
      <name val="Times New Roman CYR"/>
      <charset val="204"/>
    </font>
    <font>
      <b/>
      <sz val="16"/>
      <name val="Times New Roman Cyr"/>
      <family val="1"/>
      <charset val="204"/>
    </font>
    <font>
      <sz val="20"/>
      <name val="Arial Cyr"/>
      <charset val="204"/>
    </font>
    <font>
      <b/>
      <sz val="20"/>
      <name val="Arial Cyr"/>
      <charset val="204"/>
    </font>
    <font>
      <sz val="15"/>
      <name val="Times New Roman"/>
      <family val="1"/>
      <charset val="204"/>
    </font>
    <font>
      <b/>
      <sz val="15"/>
      <name val="Times New Roman"/>
      <family val="1"/>
      <charset val="204"/>
    </font>
    <font>
      <sz val="22"/>
      <name val="Times New Roman"/>
      <family val="1"/>
      <charset val="204"/>
    </font>
    <font>
      <sz val="22"/>
      <name val="Arial Cyr"/>
      <charset val="204"/>
    </font>
  </fonts>
  <fills count="3">
    <fill>
      <patternFill patternType="none"/>
    </fill>
    <fill>
      <patternFill patternType="gray125"/>
    </fill>
    <fill>
      <patternFill patternType="solid">
        <fgColor indexed="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165" fontId="1" fillId="0" borderId="0" applyFont="0" applyFill="0" applyBorder="0" applyAlignment="0" applyProtection="0"/>
    <xf numFmtId="0" fontId="19" fillId="0" borderId="0"/>
  </cellStyleXfs>
  <cellXfs count="264">
    <xf numFmtId="0" fontId="0" fillId="0" borderId="0" xfId="0"/>
    <xf numFmtId="0" fontId="3" fillId="0" borderId="0" xfId="0" applyFont="1" applyProtection="1"/>
    <xf numFmtId="0" fontId="5" fillId="0" borderId="0" xfId="0" applyFont="1" applyProtection="1"/>
    <xf numFmtId="0" fontId="2" fillId="0" borderId="0" xfId="0" applyFont="1" applyProtection="1"/>
    <xf numFmtId="0" fontId="6" fillId="0" borderId="0" xfId="0" applyFont="1" applyProtection="1">
      <protection locked="0"/>
    </xf>
    <xf numFmtId="0" fontId="6" fillId="0" borderId="0" xfId="0" applyFont="1" applyFill="1" applyProtection="1">
      <protection locked="0"/>
    </xf>
    <xf numFmtId="0" fontId="2" fillId="0" borderId="0" xfId="0" applyFont="1" applyProtection="1">
      <protection locked="0"/>
    </xf>
    <xf numFmtId="0" fontId="2" fillId="0" borderId="0" xfId="0" applyFont="1" applyFill="1" applyProtection="1">
      <protection locked="0"/>
    </xf>
    <xf numFmtId="0" fontId="2" fillId="0" borderId="0" xfId="0" applyFont="1" applyAlignment="1" applyProtection="1">
      <alignment horizontal="center"/>
    </xf>
    <xf numFmtId="0" fontId="6" fillId="0" borderId="0" xfId="0" applyFont="1" applyAlignment="1" applyProtection="1">
      <alignment horizontal="center"/>
    </xf>
    <xf numFmtId="0" fontId="8" fillId="0" borderId="0" xfId="0" applyFont="1" applyProtection="1"/>
    <xf numFmtId="0" fontId="7" fillId="0" borderId="0" xfId="0" applyFont="1" applyProtection="1">
      <protection locked="0"/>
    </xf>
    <xf numFmtId="0" fontId="7" fillId="0" borderId="0" xfId="0" applyFont="1" applyFill="1" applyProtection="1">
      <protection locked="0"/>
    </xf>
    <xf numFmtId="0" fontId="8" fillId="0" borderId="0" xfId="0" applyFont="1" applyProtection="1">
      <protection locked="0"/>
    </xf>
    <xf numFmtId="0" fontId="8" fillId="0" borderId="0" xfId="0" applyFont="1" applyFill="1" applyProtection="1">
      <protection locked="0"/>
    </xf>
    <xf numFmtId="0" fontId="12" fillId="0" borderId="0" xfId="0" applyFont="1" applyProtection="1">
      <protection locked="0"/>
    </xf>
    <xf numFmtId="0" fontId="12" fillId="0" borderId="0" xfId="0" applyFont="1" applyFill="1" applyProtection="1">
      <protection locked="0"/>
    </xf>
    <xf numFmtId="0" fontId="4" fillId="0" borderId="0" xfId="0" applyFont="1" applyProtection="1">
      <protection locked="0"/>
    </xf>
    <xf numFmtId="0" fontId="4" fillId="0" borderId="0" xfId="0" applyFont="1" applyFill="1" applyProtection="1">
      <protection locked="0"/>
    </xf>
    <xf numFmtId="0" fontId="14" fillId="0" borderId="0" xfId="0" applyFont="1" applyProtection="1">
      <protection locked="0"/>
    </xf>
    <xf numFmtId="0" fontId="14" fillId="0" borderId="0" xfId="0" applyFont="1" applyFill="1" applyProtection="1">
      <protection locked="0"/>
    </xf>
    <xf numFmtId="0" fontId="15" fillId="0" borderId="0" xfId="0" applyFont="1" applyProtection="1"/>
    <xf numFmtId="0" fontId="11" fillId="2" borderId="1" xfId="0" applyFont="1" applyFill="1" applyBorder="1" applyAlignment="1">
      <alignment horizontal="center" vertical="center" wrapText="1"/>
    </xf>
    <xf numFmtId="0" fontId="11" fillId="0" borderId="0" xfId="0" applyFont="1" applyAlignment="1" applyProtection="1">
      <alignment horizontal="center"/>
    </xf>
    <xf numFmtId="0" fontId="12" fillId="0" borderId="0" xfId="0" applyFont="1" applyAlignment="1" applyProtection="1">
      <alignment horizontal="center"/>
    </xf>
    <xf numFmtId="167" fontId="11" fillId="0" borderId="0" xfId="0" applyNumberFormat="1" applyFont="1" applyAlignment="1" applyProtection="1">
      <alignment horizontal="center"/>
    </xf>
    <xf numFmtId="0" fontId="16" fillId="0" borderId="0" xfId="0" applyFont="1" applyAlignment="1" applyProtection="1">
      <alignment horizontal="center"/>
    </xf>
    <xf numFmtId="0" fontId="12" fillId="0" borderId="0" xfId="0" applyFont="1" applyBorder="1" applyAlignment="1" applyProtection="1">
      <alignment horizontal="center"/>
    </xf>
    <xf numFmtId="0" fontId="11" fillId="0" borderId="0" xfId="0" applyFont="1" applyBorder="1" applyAlignment="1" applyProtection="1">
      <alignment horizontal="left" wrapText="1"/>
    </xf>
    <xf numFmtId="0" fontId="12" fillId="0" borderId="0" xfId="0" applyFont="1" applyBorder="1" applyAlignment="1" applyProtection="1">
      <alignment horizontal="left"/>
    </xf>
    <xf numFmtId="0" fontId="12" fillId="0" borderId="0" xfId="0" applyFont="1" applyProtection="1"/>
    <xf numFmtId="0" fontId="7" fillId="0" borderId="0" xfId="0" applyFont="1" applyAlignment="1" applyProtection="1">
      <alignment horizontal="center" vertical="center"/>
      <protection locked="0"/>
    </xf>
    <xf numFmtId="0" fontId="7" fillId="0" borderId="0" xfId="0" applyFont="1" applyFill="1" applyAlignment="1" applyProtection="1">
      <alignment horizontal="center" vertical="center"/>
      <protection locked="0"/>
    </xf>
    <xf numFmtId="0" fontId="16" fillId="0" borderId="0" xfId="0" applyFont="1" applyProtection="1"/>
    <xf numFmtId="0" fontId="23" fillId="0" borderId="0" xfId="0" applyFont="1" applyBorder="1" applyAlignment="1" applyProtection="1">
      <alignment horizontal="center" vertical="center" wrapText="1"/>
    </xf>
    <xf numFmtId="0" fontId="25" fillId="0" borderId="0" xfId="0" applyFont="1" applyAlignment="1" applyProtection="1">
      <alignment horizontal="center"/>
    </xf>
    <xf numFmtId="0" fontId="12" fillId="0" borderId="0" xfId="0" applyFont="1" applyBorder="1" applyProtection="1"/>
    <xf numFmtId="0" fontId="28" fillId="0" borderId="0" xfId="0" applyFont="1" applyProtection="1"/>
    <xf numFmtId="0" fontId="17" fillId="0" borderId="0" xfId="0" applyFont="1" applyAlignment="1" applyProtection="1">
      <alignment horizontal="center" wrapText="1"/>
    </xf>
    <xf numFmtId="0" fontId="18" fillId="0" borderId="0" xfId="0" applyFont="1" applyAlignment="1">
      <alignment horizontal="center"/>
    </xf>
    <xf numFmtId="0" fontId="29" fillId="0" borderId="0" xfId="0" applyFont="1" applyProtection="1"/>
    <xf numFmtId="0" fontId="22" fillId="0" borderId="0" xfId="0" applyFont="1" applyAlignment="1">
      <alignment wrapText="1"/>
    </xf>
    <xf numFmtId="2" fontId="3" fillId="0" borderId="0" xfId="0" applyNumberFormat="1" applyFont="1" applyProtection="1"/>
    <xf numFmtId="0" fontId="11" fillId="0" borderId="0" xfId="0" applyFont="1" applyProtection="1">
      <protection locked="0"/>
    </xf>
    <xf numFmtId="0" fontId="13" fillId="0" borderId="0" xfId="0" applyFont="1" applyProtection="1">
      <protection locked="0"/>
    </xf>
    <xf numFmtId="0" fontId="11" fillId="0" borderId="0" xfId="0" applyFont="1" applyAlignment="1" applyProtection="1">
      <alignment horizontal="center" vertical="center"/>
      <protection locked="0"/>
    </xf>
    <xf numFmtId="0" fontId="31" fillId="0" borderId="0" xfId="0" applyFont="1" applyProtection="1">
      <protection locked="0"/>
    </xf>
    <xf numFmtId="0" fontId="31" fillId="0" borderId="0" xfId="0" applyFont="1" applyProtection="1"/>
    <xf numFmtId="0" fontId="12" fillId="0" borderId="1" xfId="0" applyFont="1" applyFill="1" applyBorder="1" applyAlignment="1" applyProtection="1">
      <alignment horizontal="center" vertical="center" wrapText="1"/>
      <protection locked="0"/>
    </xf>
    <xf numFmtId="0" fontId="11" fillId="0" borderId="1" xfId="0" applyFont="1" applyBorder="1" applyAlignment="1" applyProtection="1">
      <alignment horizontal="center" vertical="center"/>
    </xf>
    <xf numFmtId="0" fontId="12" fillId="0" borderId="0" xfId="0" applyFont="1" applyBorder="1" applyAlignment="1" applyProtection="1">
      <alignment horizontal="center" vertical="center" wrapText="1"/>
    </xf>
    <xf numFmtId="0" fontId="12" fillId="0" borderId="0" xfId="0" applyFont="1" applyAlignment="1" applyProtection="1">
      <alignment vertical="center"/>
    </xf>
    <xf numFmtId="0" fontId="12" fillId="0" borderId="0" xfId="0" applyFont="1" applyBorder="1" applyAlignment="1" applyProtection="1">
      <alignment vertical="center"/>
    </xf>
    <xf numFmtId="0" fontId="21" fillId="0" borderId="0" xfId="0" applyFont="1" applyBorder="1" applyAlignment="1" applyProtection="1">
      <alignment vertical="center"/>
    </xf>
    <xf numFmtId="49" fontId="27" fillId="0" borderId="1" xfId="0" applyNumberFormat="1" applyFont="1" applyFill="1" applyBorder="1" applyAlignment="1" applyProtection="1">
      <alignment vertical="center"/>
      <protection locked="0"/>
    </xf>
    <xf numFmtId="49" fontId="12" fillId="0" borderId="1" xfId="0" applyNumberFormat="1" applyFont="1" applyFill="1" applyBorder="1" applyAlignment="1" applyProtection="1">
      <alignment vertical="center"/>
      <protection locked="0"/>
    </xf>
    <xf numFmtId="0" fontId="12" fillId="0" borderId="1" xfId="0" applyFont="1" applyFill="1" applyBorder="1" applyAlignment="1" applyProtection="1">
      <alignment vertical="center" wrapText="1"/>
      <protection locked="0"/>
    </xf>
    <xf numFmtId="0" fontId="11" fillId="0" borderId="1" xfId="0" applyFont="1" applyFill="1" applyBorder="1" applyAlignment="1" applyProtection="1">
      <alignment vertical="center" wrapText="1"/>
      <protection locked="0"/>
    </xf>
    <xf numFmtId="0" fontId="11" fillId="0" borderId="0" xfId="0" applyFont="1" applyAlignment="1" applyProtection="1">
      <alignment vertical="center"/>
    </xf>
    <xf numFmtId="167" fontId="11" fillId="0" borderId="0" xfId="0" applyNumberFormat="1" applyFont="1" applyAlignment="1" applyProtection="1">
      <alignment vertical="center"/>
    </xf>
    <xf numFmtId="0" fontId="10" fillId="0" borderId="0" xfId="0" applyFont="1" applyBorder="1" applyAlignment="1" applyProtection="1">
      <alignment vertical="center"/>
    </xf>
    <xf numFmtId="0" fontId="30" fillId="0" borderId="1" xfId="0" applyFont="1" applyBorder="1" applyAlignment="1">
      <alignment horizontal="center" vertical="center" wrapText="1"/>
    </xf>
    <xf numFmtId="0" fontId="21" fillId="0" borderId="0" xfId="0" applyFont="1" applyAlignment="1" applyProtection="1">
      <alignment horizontal="center" vertical="center"/>
    </xf>
    <xf numFmtId="4" fontId="10" fillId="0" borderId="1" xfId="0" applyNumberFormat="1" applyFont="1" applyBorder="1" applyAlignment="1" applyProtection="1">
      <alignment horizontal="center" vertical="center"/>
      <protection locked="0"/>
    </xf>
    <xf numFmtId="168" fontId="10" fillId="0" borderId="1" xfId="0" applyNumberFormat="1" applyFont="1" applyBorder="1" applyAlignment="1" applyProtection="1">
      <alignment horizontal="center" vertical="center"/>
      <protection locked="0"/>
    </xf>
    <xf numFmtId="166" fontId="10" fillId="0" borderId="1" xfId="0" applyNumberFormat="1" applyFont="1" applyBorder="1" applyAlignment="1">
      <alignment horizontal="center" vertical="center" wrapText="1"/>
    </xf>
    <xf numFmtId="166" fontId="10" fillId="0" borderId="1" xfId="0" applyNumberFormat="1" applyFont="1" applyBorder="1" applyAlignment="1" applyProtection="1">
      <alignment horizontal="center" vertical="center"/>
      <protection locked="0"/>
    </xf>
    <xf numFmtId="4" fontId="12" fillId="0" borderId="1" xfId="0" applyNumberFormat="1" applyFont="1" applyBorder="1" applyAlignment="1" applyProtection="1">
      <alignment horizontal="center" vertical="center"/>
      <protection locked="0"/>
    </xf>
    <xf numFmtId="168" fontId="12" fillId="0" borderId="1" xfId="0" applyNumberFormat="1" applyFont="1" applyBorder="1" applyAlignment="1" applyProtection="1">
      <alignment horizontal="center" vertical="center"/>
      <protection locked="0"/>
    </xf>
    <xf numFmtId="166" fontId="12" fillId="0" borderId="1" xfId="0" applyNumberFormat="1" applyFont="1" applyBorder="1" applyAlignment="1">
      <alignment horizontal="center" vertical="center" wrapText="1"/>
    </xf>
    <xf numFmtId="166" fontId="12" fillId="0" borderId="1" xfId="0" applyNumberFormat="1" applyFont="1" applyBorder="1" applyAlignment="1" applyProtection="1">
      <alignment horizontal="center" vertical="center"/>
      <protection locked="0"/>
    </xf>
    <xf numFmtId="4" fontId="11" fillId="0" borderId="1" xfId="0" applyNumberFormat="1" applyFont="1" applyBorder="1" applyAlignment="1" applyProtection="1">
      <alignment horizontal="center" vertical="center"/>
      <protection locked="0"/>
    </xf>
    <xf numFmtId="168" fontId="11" fillId="0" borderId="1" xfId="0" applyNumberFormat="1" applyFont="1" applyBorder="1" applyAlignment="1" applyProtection="1">
      <alignment horizontal="center" vertical="center"/>
      <protection locked="0"/>
    </xf>
    <xf numFmtId="166" fontId="11" fillId="0" borderId="1" xfId="0" applyNumberFormat="1" applyFont="1" applyBorder="1" applyAlignment="1">
      <alignment horizontal="center" vertical="center" wrapText="1"/>
    </xf>
    <xf numFmtId="166" fontId="11" fillId="0" borderId="1" xfId="0" applyNumberFormat="1" applyFont="1" applyBorder="1" applyAlignment="1" applyProtection="1">
      <alignment horizontal="center" vertical="center"/>
      <protection locked="0"/>
    </xf>
    <xf numFmtId="4" fontId="9" fillId="0" borderId="1" xfId="0" applyNumberFormat="1" applyFont="1" applyBorder="1" applyAlignment="1" applyProtection="1">
      <alignment horizontal="center" vertical="center"/>
      <protection locked="0"/>
    </xf>
    <xf numFmtId="4" fontId="9" fillId="0" borderId="2" xfId="0" applyNumberFormat="1" applyFont="1" applyBorder="1" applyAlignment="1" applyProtection="1">
      <alignment horizontal="center" vertical="center"/>
      <protection locked="0"/>
    </xf>
    <xf numFmtId="0" fontId="12" fillId="0" borderId="1" xfId="0" applyFont="1" applyBorder="1" applyAlignment="1" applyProtection="1">
      <alignment vertical="center"/>
    </xf>
    <xf numFmtId="4" fontId="12" fillId="0" borderId="1" xfId="0" applyNumberFormat="1" applyFont="1" applyBorder="1" applyAlignment="1" applyProtection="1">
      <alignment horizontal="center" vertical="center"/>
    </xf>
    <xf numFmtId="0" fontId="12" fillId="0" borderId="1" xfId="0" applyFont="1" applyBorder="1" applyAlignment="1">
      <alignment horizontal="center" vertical="center" wrapText="1"/>
    </xf>
    <xf numFmtId="0" fontId="12" fillId="2" borderId="1" xfId="0" applyFont="1" applyFill="1" applyBorder="1" applyAlignment="1">
      <alignment horizontal="center" vertical="center" wrapText="1"/>
    </xf>
    <xf numFmtId="4" fontId="12" fillId="0" borderId="1" xfId="0" applyNumberFormat="1" applyFont="1" applyFill="1" applyBorder="1" applyAlignment="1" applyProtection="1">
      <alignment horizontal="center" vertical="center"/>
      <protection locked="0"/>
    </xf>
    <xf numFmtId="4" fontId="12" fillId="0" borderId="2" xfId="0" applyNumberFormat="1" applyFont="1" applyBorder="1" applyAlignment="1" applyProtection="1">
      <alignment horizontal="center" vertical="center"/>
      <protection locked="0"/>
    </xf>
    <xf numFmtId="0" fontId="11" fillId="0" borderId="3" xfId="0" applyFont="1" applyBorder="1" applyAlignment="1" applyProtection="1">
      <alignment horizontal="center" vertical="center" wrapText="1"/>
    </xf>
    <xf numFmtId="0" fontId="12" fillId="0" borderId="3" xfId="0" applyFont="1" applyBorder="1" applyAlignment="1" applyProtection="1">
      <alignment horizontal="center" vertical="center" wrapText="1"/>
    </xf>
    <xf numFmtId="0" fontId="12" fillId="0" borderId="1" xfId="0" applyFont="1" applyBorder="1" applyAlignment="1" applyProtection="1">
      <alignment horizontal="center" vertical="center" wrapText="1"/>
    </xf>
    <xf numFmtId="0" fontId="11" fillId="2" borderId="1" xfId="0" applyFont="1" applyFill="1" applyBorder="1" applyAlignment="1" applyProtection="1">
      <alignment horizontal="center" vertical="center" textRotation="90" wrapText="1"/>
    </xf>
    <xf numFmtId="0" fontId="11" fillId="2" borderId="1" xfId="0" applyFont="1" applyFill="1" applyBorder="1" applyAlignment="1" applyProtection="1">
      <alignment horizontal="center" vertical="center" wrapText="1"/>
    </xf>
    <xf numFmtId="0" fontId="11" fillId="0" borderId="1" xfId="0" applyFont="1" applyBorder="1" applyAlignment="1">
      <alignment horizontal="center" vertical="center" wrapText="1"/>
    </xf>
    <xf numFmtId="4" fontId="13" fillId="0" borderId="1" xfId="0" applyNumberFormat="1" applyFont="1" applyBorder="1" applyAlignment="1" applyProtection="1">
      <alignment horizontal="center" vertical="center"/>
      <protection locked="0"/>
    </xf>
    <xf numFmtId="49" fontId="12" fillId="0" borderId="1" xfId="0" applyNumberFormat="1" applyFont="1" applyFill="1" applyBorder="1" applyAlignment="1" applyProtection="1">
      <alignment horizontal="center" vertical="center"/>
      <protection locked="0"/>
    </xf>
    <xf numFmtId="0" fontId="13" fillId="0" borderId="1" xfId="0" applyFont="1" applyFill="1" applyBorder="1" applyAlignment="1" applyProtection="1">
      <alignment vertical="center" wrapText="1"/>
      <protection locked="0"/>
    </xf>
    <xf numFmtId="0" fontId="10" fillId="0" borderId="3" xfId="0" applyFont="1" applyBorder="1" applyAlignment="1" applyProtection="1">
      <alignment horizontal="center" vertical="center"/>
    </xf>
    <xf numFmtId="0" fontId="11" fillId="0" borderId="1" xfId="0" applyFont="1" applyBorder="1" applyAlignment="1" applyProtection="1">
      <alignment vertical="center"/>
    </xf>
    <xf numFmtId="0" fontId="10" fillId="0" borderId="1" xfId="0" applyFont="1" applyBorder="1" applyAlignment="1" applyProtection="1">
      <alignment horizontal="center" vertical="center"/>
    </xf>
    <xf numFmtId="0" fontId="11" fillId="0" borderId="1" xfId="0" applyFont="1" applyBorder="1" applyAlignment="1" applyProtection="1">
      <alignment horizontal="center" vertical="center" wrapText="1"/>
    </xf>
    <xf numFmtId="0" fontId="12" fillId="0" borderId="1" xfId="0" applyFont="1" applyBorder="1" applyAlignment="1" applyProtection="1">
      <alignment horizontal="center" vertical="center"/>
    </xf>
    <xf numFmtId="0" fontId="11" fillId="0" borderId="1" xfId="2" applyFont="1" applyBorder="1" applyAlignment="1" applyProtection="1">
      <alignment horizontal="center" vertical="center"/>
    </xf>
    <xf numFmtId="0" fontId="11" fillId="0" borderId="1" xfId="2" applyFont="1" applyBorder="1" applyAlignment="1" applyProtection="1">
      <alignment horizontal="center" vertical="center" wrapText="1"/>
    </xf>
    <xf numFmtId="0" fontId="12" fillId="0" borderId="1" xfId="2" applyFont="1" applyBorder="1" applyAlignment="1" applyProtection="1">
      <alignment horizontal="center" vertical="center"/>
    </xf>
    <xf numFmtId="0" fontId="12" fillId="0" borderId="1" xfId="2" applyFont="1" applyBorder="1" applyAlignment="1" applyProtection="1">
      <alignment horizontal="center" vertical="center" wrapText="1"/>
    </xf>
    <xf numFmtId="0" fontId="12" fillId="2" borderId="1" xfId="2" applyFont="1" applyFill="1" applyBorder="1" applyAlignment="1" applyProtection="1">
      <alignment horizontal="center" vertical="center" wrapText="1"/>
    </xf>
    <xf numFmtId="0" fontId="11" fillId="2" borderId="1" xfId="2" applyFont="1" applyFill="1" applyBorder="1" applyAlignment="1" applyProtection="1">
      <alignment horizontal="center" vertical="center" wrapText="1"/>
    </xf>
    <xf numFmtId="0" fontId="13" fillId="0" borderId="1" xfId="2" applyFont="1" applyBorder="1" applyAlignment="1" applyProtection="1">
      <alignment horizontal="center" vertical="center" wrapText="1"/>
    </xf>
    <xf numFmtId="0" fontId="11" fillId="0" borderId="1" xfId="0" applyFont="1" applyBorder="1" applyAlignment="1">
      <alignment horizontal="center" vertical="center"/>
    </xf>
    <xf numFmtId="0" fontId="12" fillId="0" borderId="1" xfId="2" applyFont="1" applyFill="1" applyBorder="1" applyAlignment="1" applyProtection="1">
      <alignment horizontal="center" vertical="center" wrapText="1"/>
    </xf>
    <xf numFmtId="0" fontId="12" fillId="0" borderId="1" xfId="2" applyFont="1" applyFill="1" applyBorder="1" applyAlignment="1" applyProtection="1">
      <alignment horizontal="center" vertical="top" wrapText="1"/>
    </xf>
    <xf numFmtId="0" fontId="11" fillId="0" borderId="1" xfId="2" applyFont="1" applyFill="1" applyBorder="1" applyAlignment="1" applyProtection="1">
      <alignment horizontal="center" vertical="center" wrapText="1"/>
    </xf>
    <xf numFmtId="0" fontId="12" fillId="2" borderId="1" xfId="0" applyFont="1" applyFill="1" applyBorder="1" applyAlignment="1">
      <alignment horizontal="center" wrapText="1"/>
    </xf>
    <xf numFmtId="1" fontId="12" fillId="0" borderId="1" xfId="0" applyNumberFormat="1" applyFont="1" applyBorder="1" applyAlignment="1">
      <alignment horizontal="center" vertical="center" wrapText="1"/>
    </xf>
    <xf numFmtId="0" fontId="12" fillId="0" borderId="0" xfId="0" applyFont="1" applyAlignment="1">
      <alignment horizontal="center" vertical="center" wrapText="1"/>
    </xf>
    <xf numFmtId="0" fontId="12" fillId="0" borderId="1" xfId="2" applyFont="1" applyBorder="1" applyAlignment="1" applyProtection="1">
      <alignment horizontal="center" vertical="top" wrapText="1"/>
    </xf>
    <xf numFmtId="0" fontId="12" fillId="2" borderId="1" xfId="0" applyFont="1" applyFill="1" applyBorder="1" applyAlignment="1">
      <alignment horizontal="center" vertical="top" wrapText="1"/>
    </xf>
    <xf numFmtId="0" fontId="11" fillId="0" borderId="1" xfId="0" applyFont="1" applyBorder="1" applyAlignment="1">
      <alignment horizontal="left" vertical="center" wrapText="1"/>
    </xf>
    <xf numFmtId="0" fontId="12" fillId="0" borderId="1" xfId="0" applyFont="1" applyBorder="1" applyAlignment="1">
      <alignment horizontal="left" vertical="center" wrapText="1"/>
    </xf>
    <xf numFmtId="0" fontId="12" fillId="0" borderId="1" xfId="0" applyFont="1" applyFill="1" applyBorder="1" applyAlignment="1">
      <alignment horizontal="center" vertical="top" wrapText="1"/>
    </xf>
    <xf numFmtId="0" fontId="36" fillId="2" borderId="1" xfId="0" applyFont="1" applyFill="1" applyBorder="1" applyAlignment="1">
      <alignment horizontal="center" vertical="center" wrapText="1"/>
    </xf>
    <xf numFmtId="0" fontId="37" fillId="2" borderId="1" xfId="0" applyFont="1" applyFill="1" applyBorder="1" applyAlignment="1">
      <alignment horizontal="center" vertical="top" wrapText="1"/>
    </xf>
    <xf numFmtId="0" fontId="36" fillId="2" borderId="1" xfId="0" applyFont="1" applyFill="1" applyBorder="1" applyAlignment="1">
      <alignment horizontal="center" vertical="top" wrapText="1"/>
    </xf>
    <xf numFmtId="0" fontId="21" fillId="0" borderId="1" xfId="2" applyFont="1" applyFill="1" applyBorder="1" applyAlignment="1" applyProtection="1">
      <alignment horizontal="center" vertical="center" wrapText="1"/>
    </xf>
    <xf numFmtId="4" fontId="39" fillId="0" borderId="1" xfId="0" applyNumberFormat="1" applyFont="1" applyBorder="1" applyAlignment="1" applyProtection="1">
      <alignment horizontal="center" vertical="center"/>
    </xf>
    <xf numFmtId="168" fontId="39" fillId="0" borderId="1" xfId="0" applyNumberFormat="1" applyFont="1" applyBorder="1" applyAlignment="1" applyProtection="1">
      <alignment horizontal="center" vertical="center"/>
    </xf>
    <xf numFmtId="4" fontId="40" fillId="0" borderId="1" xfId="0" applyNumberFormat="1" applyFont="1" applyBorder="1" applyAlignment="1" applyProtection="1">
      <alignment horizontal="center" vertical="center"/>
    </xf>
    <xf numFmtId="168" fontId="40" fillId="0" borderId="1" xfId="0" applyNumberFormat="1" applyFont="1" applyBorder="1" applyAlignment="1" applyProtection="1">
      <alignment horizontal="center" vertical="center"/>
    </xf>
    <xf numFmtId="4" fontId="41" fillId="0" borderId="1" xfId="0" applyNumberFormat="1" applyFont="1" applyBorder="1" applyAlignment="1" applyProtection="1">
      <alignment horizontal="center" vertical="center"/>
    </xf>
    <xf numFmtId="4" fontId="42" fillId="0" borderId="1" xfId="0" applyNumberFormat="1" applyFont="1" applyBorder="1" applyAlignment="1" applyProtection="1">
      <alignment horizontal="center" vertical="center"/>
    </xf>
    <xf numFmtId="168" fontId="42" fillId="0" borderId="1" xfId="0" applyNumberFormat="1" applyFont="1" applyBorder="1" applyAlignment="1" applyProtection="1">
      <alignment horizontal="center" vertical="center"/>
    </xf>
    <xf numFmtId="4" fontId="43" fillId="0" borderId="1" xfId="0" applyNumberFormat="1" applyFont="1" applyBorder="1" applyAlignment="1" applyProtection="1">
      <alignment horizontal="center" vertical="center"/>
    </xf>
    <xf numFmtId="168" fontId="43" fillId="0" borderId="1" xfId="0" applyNumberFormat="1" applyFont="1" applyBorder="1" applyAlignment="1" applyProtection="1">
      <alignment horizontal="center" vertical="center"/>
    </xf>
    <xf numFmtId="4" fontId="44" fillId="0" borderId="1" xfId="0" applyNumberFormat="1" applyFont="1" applyBorder="1" applyAlignment="1" applyProtection="1">
      <alignment horizontal="center" vertical="center"/>
    </xf>
    <xf numFmtId="168" fontId="44" fillId="0" borderId="1" xfId="0" applyNumberFormat="1" applyFont="1" applyBorder="1" applyAlignment="1" applyProtection="1">
      <alignment horizontal="center" vertical="center"/>
    </xf>
    <xf numFmtId="4" fontId="45" fillId="0" borderId="1" xfId="0" applyNumberFormat="1" applyFont="1" applyBorder="1" applyAlignment="1" applyProtection="1">
      <alignment horizontal="center" vertical="center"/>
    </xf>
    <xf numFmtId="0" fontId="44" fillId="2" borderId="1" xfId="0" applyFont="1" applyFill="1" applyBorder="1" applyAlignment="1">
      <alignment horizontal="center" vertical="center" wrapText="1"/>
    </xf>
    <xf numFmtId="0" fontId="44" fillId="2" borderId="1" xfId="0" applyFont="1" applyFill="1" applyBorder="1" applyAlignment="1" applyProtection="1">
      <alignment horizontal="center" vertical="center" textRotation="90" wrapText="1"/>
    </xf>
    <xf numFmtId="0" fontId="44" fillId="2" borderId="1" xfId="0" applyFont="1" applyFill="1" applyBorder="1" applyAlignment="1" applyProtection="1">
      <alignment horizontal="center" vertical="center" wrapText="1"/>
    </xf>
    <xf numFmtId="4" fontId="43" fillId="0" borderId="1" xfId="0" applyNumberFormat="1" applyFont="1" applyBorder="1" applyAlignment="1" applyProtection="1">
      <alignment horizontal="center" vertical="center" wrapText="1"/>
    </xf>
    <xf numFmtId="168" fontId="45" fillId="0" borderId="1" xfId="0" applyNumberFormat="1" applyFont="1" applyBorder="1" applyAlignment="1" applyProtection="1">
      <alignment horizontal="center" vertical="center"/>
    </xf>
    <xf numFmtId="4" fontId="44" fillId="0" borderId="1" xfId="0" applyNumberFormat="1" applyFont="1" applyBorder="1" applyAlignment="1" applyProtection="1">
      <alignment horizontal="center" vertical="center" wrapText="1"/>
    </xf>
    <xf numFmtId="0" fontId="11" fillId="0" borderId="1" xfId="0" applyFont="1" applyBorder="1" applyAlignment="1">
      <alignment horizontal="center" vertical="center" wrapText="1"/>
    </xf>
    <xf numFmtId="49" fontId="13" fillId="0" borderId="1" xfId="0" applyNumberFormat="1" applyFont="1" applyFill="1" applyBorder="1" applyAlignment="1" applyProtection="1">
      <alignment vertical="center"/>
      <protection locked="0"/>
    </xf>
    <xf numFmtId="49" fontId="51" fillId="0" borderId="1" xfId="0" applyNumberFormat="1" applyFont="1" applyFill="1" applyBorder="1" applyAlignment="1" applyProtection="1">
      <alignment horizontal="center" vertical="center"/>
      <protection locked="0"/>
    </xf>
    <xf numFmtId="49" fontId="52" fillId="0" borderId="1" xfId="0" applyNumberFormat="1" applyFont="1" applyFill="1" applyBorder="1" applyAlignment="1" applyProtection="1">
      <alignment horizontal="center" vertical="center"/>
      <protection locked="0"/>
    </xf>
    <xf numFmtId="49" fontId="11" fillId="0" borderId="1" xfId="0" applyNumberFormat="1" applyFont="1" applyFill="1" applyBorder="1" applyAlignment="1" applyProtection="1">
      <alignment vertical="center"/>
      <protection locked="0"/>
    </xf>
    <xf numFmtId="0" fontId="53" fillId="0" borderId="1" xfId="0" applyFont="1" applyBorder="1" applyAlignment="1">
      <alignment horizontal="center" vertical="center" wrapText="1"/>
    </xf>
    <xf numFmtId="4" fontId="11" fillId="0" borderId="1" xfId="0" applyNumberFormat="1" applyFont="1" applyFill="1" applyBorder="1" applyAlignment="1" applyProtection="1">
      <alignment horizontal="center" vertical="center"/>
      <protection locked="0"/>
    </xf>
    <xf numFmtId="0" fontId="54" fillId="0" borderId="1" xfId="0" applyFont="1" applyBorder="1" applyAlignment="1">
      <alignment horizontal="center" vertical="center" wrapText="1"/>
    </xf>
    <xf numFmtId="49" fontId="12" fillId="0" borderId="1" xfId="0" applyNumberFormat="1" applyFont="1" applyFill="1" applyBorder="1" applyAlignment="1" applyProtection="1">
      <alignment horizontal="center" vertical="center" wrapText="1"/>
      <protection locked="0"/>
    </xf>
    <xf numFmtId="49" fontId="11" fillId="0" borderId="1" xfId="0" applyNumberFormat="1" applyFont="1" applyFill="1" applyBorder="1" applyAlignment="1" applyProtection="1">
      <alignment horizontal="center" vertical="center" wrapText="1"/>
      <protection locked="0"/>
    </xf>
    <xf numFmtId="49" fontId="21" fillId="0" borderId="1" xfId="0" applyNumberFormat="1" applyFont="1" applyFill="1" applyBorder="1" applyAlignment="1" applyProtection="1">
      <alignment vertical="center"/>
      <protection locked="0"/>
    </xf>
    <xf numFmtId="49" fontId="51" fillId="0" borderId="1" xfId="0" applyNumberFormat="1" applyFont="1" applyFill="1" applyBorder="1" applyAlignment="1" applyProtection="1">
      <alignment horizontal="center" vertical="center" wrapText="1"/>
      <protection locked="0"/>
    </xf>
    <xf numFmtId="4" fontId="10" fillId="0" borderId="1" xfId="0" applyNumberFormat="1" applyFont="1" applyFill="1" applyBorder="1" applyAlignment="1" applyProtection="1">
      <alignment horizontal="center" vertical="center"/>
      <protection locked="0"/>
    </xf>
    <xf numFmtId="49" fontId="13" fillId="0" borderId="1" xfId="0" applyNumberFormat="1" applyFont="1" applyFill="1" applyBorder="1" applyAlignment="1" applyProtection="1">
      <alignment horizontal="center" vertical="center" wrapText="1"/>
      <protection locked="0"/>
    </xf>
    <xf numFmtId="0" fontId="9" fillId="0" borderId="1" xfId="0" applyFont="1" applyFill="1" applyBorder="1" applyAlignment="1" applyProtection="1">
      <alignment horizontal="center" vertical="center" wrapText="1"/>
    </xf>
    <xf numFmtId="0" fontId="11" fillId="0" borderId="1" xfId="0" applyFont="1" applyFill="1" applyBorder="1" applyAlignment="1" applyProtection="1">
      <alignment horizontal="center" vertical="center" wrapText="1"/>
    </xf>
    <xf numFmtId="49" fontId="12" fillId="2" borderId="1" xfId="0" applyNumberFormat="1" applyFont="1" applyFill="1" applyBorder="1" applyAlignment="1">
      <alignment vertical="center"/>
    </xf>
    <xf numFmtId="0" fontId="55" fillId="0" borderId="1" xfId="0" applyFont="1" applyBorder="1" applyAlignment="1">
      <alignment horizontal="center" vertical="center" wrapText="1"/>
    </xf>
    <xf numFmtId="0" fontId="12" fillId="0" borderId="0" xfId="0" applyFont="1" applyBorder="1" applyAlignment="1">
      <alignment horizontal="center" vertical="center" wrapText="1"/>
    </xf>
    <xf numFmtId="49" fontId="11" fillId="2" borderId="1" xfId="0" applyNumberFormat="1" applyFont="1" applyFill="1" applyBorder="1" applyAlignment="1">
      <alignment vertical="center"/>
    </xf>
    <xf numFmtId="0" fontId="55" fillId="0" borderId="3" xfId="0" applyFont="1" applyBorder="1" applyAlignment="1">
      <alignment horizontal="center" vertical="center" wrapText="1"/>
    </xf>
    <xf numFmtId="49" fontId="12" fillId="2" borderId="5" xfId="0" applyNumberFormat="1" applyFont="1" applyFill="1" applyBorder="1" applyAlignment="1">
      <alignment vertical="center"/>
    </xf>
    <xf numFmtId="0" fontId="11" fillId="2" borderId="6" xfId="0" applyFont="1" applyFill="1" applyBorder="1" applyAlignment="1">
      <alignment horizontal="center" vertical="center" wrapText="1"/>
    </xf>
    <xf numFmtId="49" fontId="12" fillId="2" borderId="1" xfId="0" applyNumberFormat="1" applyFont="1" applyFill="1" applyBorder="1" applyAlignment="1">
      <alignment vertical="center" wrapText="1"/>
    </xf>
    <xf numFmtId="49" fontId="11" fillId="2" borderId="1" xfId="0" applyNumberFormat="1" applyFont="1" applyFill="1" applyBorder="1" applyAlignment="1">
      <alignment vertical="center" wrapText="1"/>
    </xf>
    <xf numFmtId="49" fontId="11" fillId="0" borderId="1" xfId="0" applyNumberFormat="1" applyFont="1" applyBorder="1" applyAlignment="1">
      <alignment vertical="center" wrapText="1"/>
    </xf>
    <xf numFmtId="164" fontId="56" fillId="0" borderId="1" xfId="1" applyNumberFormat="1" applyFont="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56" fillId="0" borderId="1" xfId="0" applyFont="1" applyBorder="1" applyAlignment="1">
      <alignment horizontal="center" vertical="center" wrapText="1"/>
    </xf>
    <xf numFmtId="4" fontId="11" fillId="0" borderId="1" xfId="0" applyNumberFormat="1" applyFont="1" applyBorder="1" applyAlignment="1" applyProtection="1">
      <alignment horizontal="center" vertical="center"/>
    </xf>
    <xf numFmtId="49" fontId="12" fillId="0" borderId="1" xfId="0" applyNumberFormat="1" applyFont="1" applyBorder="1" applyAlignment="1">
      <alignment vertical="center" wrapText="1"/>
    </xf>
    <xf numFmtId="0" fontId="12" fillId="0" borderId="1" xfId="0" applyFont="1" applyFill="1" applyBorder="1" applyAlignment="1" applyProtection="1">
      <alignment horizontal="center" vertical="center" wrapText="1"/>
    </xf>
    <xf numFmtId="49" fontId="12" fillId="2" borderId="1" xfId="0" applyNumberFormat="1" applyFont="1" applyFill="1" applyBorder="1" applyAlignment="1" applyProtection="1">
      <alignment horizontal="center" vertical="center" wrapText="1"/>
    </xf>
    <xf numFmtId="49" fontId="12" fillId="0" borderId="1" xfId="0" applyNumberFormat="1" applyFont="1" applyFill="1" applyBorder="1" applyAlignment="1" applyProtection="1">
      <alignment vertical="center" wrapText="1"/>
      <protection locked="0"/>
    </xf>
    <xf numFmtId="49" fontId="11" fillId="0" borderId="1" xfId="0" applyNumberFormat="1" applyFont="1" applyFill="1" applyBorder="1" applyAlignment="1" applyProtection="1">
      <alignment vertical="center" wrapText="1"/>
      <protection locked="0"/>
    </xf>
    <xf numFmtId="0" fontId="57" fillId="0" borderId="1" xfId="0" applyFont="1" applyBorder="1" applyAlignment="1">
      <alignment horizontal="center" vertical="center" wrapText="1"/>
    </xf>
    <xf numFmtId="0" fontId="13" fillId="0" borderId="1" xfId="0" applyFont="1" applyBorder="1" applyAlignment="1">
      <alignment horizontal="center" vertical="center" wrapText="1"/>
    </xf>
    <xf numFmtId="49" fontId="30" fillId="0" borderId="1" xfId="0" applyNumberFormat="1" applyFont="1" applyBorder="1" applyAlignment="1">
      <alignment horizontal="center" vertical="center" wrapText="1"/>
    </xf>
    <xf numFmtId="49" fontId="58" fillId="0" borderId="1" xfId="0" applyNumberFormat="1" applyFont="1" applyBorder="1" applyAlignment="1">
      <alignment horizontal="center" vertical="center" wrapText="1"/>
    </xf>
    <xf numFmtId="49" fontId="21" fillId="0" borderId="1" xfId="0" applyNumberFormat="1" applyFont="1" applyFill="1" applyBorder="1" applyAlignment="1" applyProtection="1">
      <alignment horizontal="center" vertical="center" wrapText="1"/>
      <protection locked="0"/>
    </xf>
    <xf numFmtId="49" fontId="13" fillId="0" borderId="1" xfId="0" applyNumberFormat="1" applyFont="1" applyBorder="1" applyAlignment="1">
      <alignment vertical="center" wrapText="1"/>
    </xf>
    <xf numFmtId="0" fontId="13" fillId="0" borderId="1" xfId="0" applyFont="1" applyFill="1" applyBorder="1" applyAlignment="1" applyProtection="1">
      <alignment horizontal="center" vertical="center" wrapText="1"/>
    </xf>
    <xf numFmtId="49" fontId="9" fillId="0" borderId="1" xfId="0" applyNumberFormat="1" applyFont="1" applyFill="1" applyBorder="1" applyAlignment="1" applyProtection="1">
      <alignment horizontal="center" vertical="center" wrapText="1"/>
      <protection locked="0"/>
    </xf>
    <xf numFmtId="4" fontId="10" fillId="0" borderId="1" xfId="0" applyNumberFormat="1" applyFont="1" applyBorder="1" applyAlignment="1" applyProtection="1">
      <alignment horizontal="center" vertical="center"/>
    </xf>
    <xf numFmtId="49" fontId="10" fillId="0" borderId="1" xfId="0" applyNumberFormat="1" applyFont="1" applyFill="1" applyBorder="1" applyAlignment="1" applyProtection="1">
      <alignment horizontal="center" vertical="center"/>
      <protection locked="0"/>
    </xf>
    <xf numFmtId="49" fontId="12" fillId="0" borderId="1" xfId="0" applyNumberFormat="1" applyFont="1" applyFill="1" applyBorder="1" applyAlignment="1" applyProtection="1">
      <alignment horizontal="center" vertical="center" wrapText="1"/>
    </xf>
    <xf numFmtId="0" fontId="12" fillId="0" borderId="1" xfId="0" applyFont="1" applyFill="1" applyBorder="1" applyAlignment="1" applyProtection="1">
      <alignment horizontal="left" vertical="center" wrapText="1"/>
      <protection locked="0"/>
    </xf>
    <xf numFmtId="0" fontId="21" fillId="0" borderId="1" xfId="0" applyFont="1" applyFill="1" applyBorder="1" applyAlignment="1" applyProtection="1">
      <alignment horizontal="center" vertical="center" wrapText="1"/>
      <protection locked="0"/>
    </xf>
    <xf numFmtId="0" fontId="11" fillId="0" borderId="1" xfId="0" applyFont="1" applyFill="1" applyBorder="1" applyAlignment="1" applyProtection="1">
      <alignment horizontal="center" vertical="center" wrapText="1"/>
      <protection locked="0"/>
    </xf>
    <xf numFmtId="0" fontId="12" fillId="0" borderId="1" xfId="0" applyFont="1" applyFill="1" applyBorder="1" applyAlignment="1" applyProtection="1">
      <alignment vertical="center"/>
      <protection locked="0"/>
    </xf>
    <xf numFmtId="0" fontId="12" fillId="0" borderId="1" xfId="0" applyFont="1" applyFill="1" applyBorder="1" applyAlignment="1" applyProtection="1">
      <alignment horizontal="center" vertical="center"/>
      <protection locked="0"/>
    </xf>
    <xf numFmtId="0" fontId="11" fillId="0" borderId="1" xfId="0" applyFont="1" applyBorder="1" applyAlignment="1">
      <alignment horizontal="center" vertical="center" wrapText="1"/>
    </xf>
    <xf numFmtId="0" fontId="22" fillId="0" borderId="0" xfId="0" applyFont="1" applyAlignment="1">
      <alignment wrapText="1"/>
    </xf>
    <xf numFmtId="0" fontId="17" fillId="0" borderId="0" xfId="0" applyFont="1" applyAlignment="1" applyProtection="1">
      <alignment horizontal="center" wrapText="1"/>
    </xf>
    <xf numFmtId="0" fontId="18" fillId="0" borderId="0" xfId="0" applyFont="1" applyAlignment="1">
      <alignment horizontal="center"/>
    </xf>
    <xf numFmtId="168" fontId="11" fillId="0" borderId="1" xfId="0" applyNumberFormat="1" applyFont="1" applyBorder="1" applyAlignment="1" applyProtection="1">
      <alignment horizontal="center" vertical="center"/>
    </xf>
    <xf numFmtId="168" fontId="12" fillId="0" borderId="1" xfId="0" applyNumberFormat="1" applyFont="1" applyBorder="1" applyAlignment="1" applyProtection="1">
      <alignment horizontal="center" vertical="center"/>
    </xf>
    <xf numFmtId="4" fontId="12" fillId="0" borderId="1" xfId="0" applyNumberFormat="1" applyFont="1" applyBorder="1" applyAlignment="1" applyProtection="1">
      <alignment horizontal="center" vertical="center" wrapText="1"/>
    </xf>
    <xf numFmtId="4" fontId="11" fillId="0" borderId="1" xfId="0" applyNumberFormat="1" applyFont="1" applyBorder="1" applyAlignment="1" applyProtection="1">
      <alignment horizontal="center" vertical="center" wrapText="1"/>
    </xf>
    <xf numFmtId="4" fontId="61" fillId="0" borderId="1" xfId="0" applyNumberFormat="1" applyFont="1" applyBorder="1" applyAlignment="1" applyProtection="1">
      <alignment horizontal="center" vertical="center"/>
    </xf>
    <xf numFmtId="4" fontId="62" fillId="0" borderId="1" xfId="0" applyNumberFormat="1" applyFont="1" applyBorder="1" applyAlignment="1" applyProtection="1">
      <alignment horizontal="center" vertical="center"/>
    </xf>
    <xf numFmtId="168" fontId="62" fillId="0" borderId="1" xfId="0" applyNumberFormat="1" applyFont="1" applyBorder="1" applyAlignment="1" applyProtection="1">
      <alignment horizontal="center" vertical="center"/>
    </xf>
    <xf numFmtId="4" fontId="11" fillId="0" borderId="5" xfId="0" applyNumberFormat="1" applyFont="1" applyBorder="1" applyAlignment="1" applyProtection="1">
      <alignment horizontal="center" vertical="center"/>
      <protection locked="0"/>
    </xf>
    <xf numFmtId="4" fontId="11" fillId="0" borderId="4" xfId="0" applyNumberFormat="1" applyFont="1" applyBorder="1" applyAlignment="1" applyProtection="1">
      <alignment horizontal="center" vertical="center"/>
      <protection locked="0"/>
    </xf>
    <xf numFmtId="4" fontId="11" fillId="0" borderId="2" xfId="0" applyNumberFormat="1" applyFont="1" applyBorder="1" applyAlignment="1" applyProtection="1">
      <alignment horizontal="center" vertical="center"/>
      <protection locked="0"/>
    </xf>
    <xf numFmtId="0" fontId="24" fillId="0" borderId="0" xfId="0" applyFont="1" applyAlignment="1" applyProtection="1">
      <alignment horizontal="center" wrapText="1"/>
    </xf>
    <xf numFmtId="0" fontId="22" fillId="0" borderId="0" xfId="0" applyFont="1" applyAlignment="1">
      <alignment wrapText="1"/>
    </xf>
    <xf numFmtId="0" fontId="17" fillId="0" borderId="0" xfId="0" applyFont="1" applyAlignment="1" applyProtection="1">
      <alignment horizontal="center" wrapText="1"/>
    </xf>
    <xf numFmtId="0" fontId="63" fillId="0" borderId="0" xfId="0" applyFont="1" applyAlignment="1" applyProtection="1">
      <alignment horizontal="center" wrapText="1"/>
    </xf>
    <xf numFmtId="0" fontId="64" fillId="0" borderId="0" xfId="0" applyFont="1" applyAlignment="1">
      <alignment horizontal="center"/>
    </xf>
    <xf numFmtId="0" fontId="18" fillId="0" borderId="0" xfId="0" applyFont="1" applyAlignment="1">
      <alignment horizontal="center"/>
    </xf>
    <xf numFmtId="0" fontId="11" fillId="2" borderId="5" xfId="0" applyFont="1" applyFill="1" applyBorder="1" applyAlignment="1" applyProtection="1">
      <alignment horizontal="center" vertical="center" wrapText="1"/>
    </xf>
    <xf numFmtId="0" fontId="11" fillId="2" borderId="4" xfId="0" applyFont="1" applyFill="1" applyBorder="1" applyAlignment="1" applyProtection="1">
      <alignment horizontal="center" vertical="center" wrapText="1"/>
    </xf>
    <xf numFmtId="0" fontId="0" fillId="0" borderId="4" xfId="0" applyFont="1" applyBorder="1" applyAlignment="1">
      <alignment horizontal="center" vertical="center" wrapText="1"/>
    </xf>
    <xf numFmtId="0" fontId="0" fillId="0" borderId="2" xfId="0" applyFont="1" applyBorder="1" applyAlignment="1">
      <alignment horizontal="center" vertical="center" wrapText="1"/>
    </xf>
    <xf numFmtId="0" fontId="0" fillId="0" borderId="4" xfId="0" applyFont="1" applyBorder="1" applyAlignment="1">
      <alignment wrapText="1"/>
    </xf>
    <xf numFmtId="0" fontId="0" fillId="0" borderId="2" xfId="0" applyFont="1" applyBorder="1" applyAlignment="1">
      <alignment wrapText="1"/>
    </xf>
    <xf numFmtId="0" fontId="35" fillId="0" borderId="1" xfId="2" applyFont="1" applyFill="1" applyBorder="1" applyAlignment="1" applyProtection="1">
      <alignment horizontal="center" vertical="center" wrapText="1"/>
    </xf>
    <xf numFmtId="0" fontId="26" fillId="0" borderId="5" xfId="0" applyFont="1" applyBorder="1" applyAlignment="1" applyProtection="1">
      <alignment horizontal="center" vertical="center"/>
    </xf>
    <xf numFmtId="0" fontId="20" fillId="0" borderId="4" xfId="0" applyFont="1" applyBorder="1" applyAlignment="1">
      <alignment vertical="center"/>
    </xf>
    <xf numFmtId="0" fontId="20" fillId="0" borderId="2" xfId="0" applyFont="1" applyBorder="1" applyAlignment="1">
      <alignment vertical="center"/>
    </xf>
    <xf numFmtId="0" fontId="32" fillId="0" borderId="1" xfId="0" applyFont="1" applyBorder="1" applyAlignment="1" applyProtection="1">
      <alignment horizontal="center"/>
    </xf>
    <xf numFmtId="0" fontId="33" fillId="0" borderId="1" xfId="0" applyFont="1" applyBorder="1" applyAlignment="1"/>
    <xf numFmtId="0" fontId="35" fillId="2" borderId="5" xfId="2" applyFont="1" applyFill="1" applyBorder="1" applyAlignment="1" applyProtection="1">
      <alignment horizontal="center" vertical="center" wrapText="1"/>
    </xf>
    <xf numFmtId="0" fontId="35" fillId="2" borderId="2" xfId="2" applyFont="1" applyFill="1" applyBorder="1" applyAlignment="1" applyProtection="1">
      <alignment horizontal="center" vertical="center" wrapText="1"/>
    </xf>
    <xf numFmtId="0" fontId="11" fillId="0" borderId="5" xfId="0" applyFont="1" applyBorder="1" applyAlignment="1" applyProtection="1">
      <alignment horizontal="center" vertical="center" wrapText="1"/>
    </xf>
    <xf numFmtId="0" fontId="11" fillId="0" borderId="4" xfId="0" applyFont="1" applyBorder="1" applyAlignment="1" applyProtection="1">
      <alignment horizontal="center" vertical="center" wrapText="1"/>
    </xf>
    <xf numFmtId="0" fontId="34" fillId="0" borderId="4" xfId="0" applyFont="1" applyBorder="1" applyAlignment="1">
      <alignment horizontal="center" vertical="center" wrapText="1"/>
    </xf>
    <xf numFmtId="0" fontId="34" fillId="0" borderId="2" xfId="0" applyFont="1" applyBorder="1" applyAlignment="1">
      <alignment horizontal="center" vertical="center" wrapText="1"/>
    </xf>
    <xf numFmtId="49" fontId="11" fillId="2" borderId="1" xfId="0" applyNumberFormat="1" applyFont="1" applyFill="1" applyBorder="1" applyAlignment="1" applyProtection="1">
      <alignment horizontal="center" vertical="center" textRotation="90" wrapText="1"/>
    </xf>
    <xf numFmtId="0" fontId="11" fillId="0" borderId="1" xfId="0" applyFont="1" applyBorder="1" applyAlignment="1">
      <alignment horizontal="center" vertical="center" textRotation="90" wrapText="1"/>
    </xf>
    <xf numFmtId="49" fontId="11" fillId="2" borderId="1" xfId="0" applyNumberFormat="1" applyFont="1" applyFill="1" applyBorder="1" applyAlignment="1" applyProtection="1">
      <alignment horizontal="center" vertical="center" wrapText="1"/>
    </xf>
    <xf numFmtId="0" fontId="11" fillId="0" borderId="1" xfId="0" applyFont="1" applyBorder="1" applyAlignment="1">
      <alignment horizontal="center" vertical="center" wrapText="1"/>
    </xf>
    <xf numFmtId="0" fontId="35" fillId="2" borderId="5" xfId="0" applyFont="1" applyFill="1" applyBorder="1" applyAlignment="1" applyProtection="1">
      <alignment horizontal="center" vertical="center" wrapText="1"/>
    </xf>
    <xf numFmtId="0" fontId="35" fillId="2" borderId="4" xfId="0" applyFont="1" applyFill="1" applyBorder="1" applyAlignment="1" applyProtection="1">
      <alignment horizontal="center" vertical="center" wrapText="1"/>
    </xf>
    <xf numFmtId="0" fontId="59" fillId="0" borderId="4" xfId="0" applyFont="1" applyBorder="1" applyAlignment="1">
      <alignment horizontal="center" vertical="center" wrapText="1"/>
    </xf>
    <xf numFmtId="0" fontId="59" fillId="0" borderId="2" xfId="0" applyFont="1" applyBorder="1" applyAlignment="1">
      <alignment horizontal="center" vertical="center" wrapText="1"/>
    </xf>
    <xf numFmtId="0" fontId="59" fillId="0" borderId="4" xfId="0" applyFont="1" applyBorder="1" applyAlignment="1">
      <alignment wrapText="1"/>
    </xf>
    <xf numFmtId="0" fontId="59" fillId="0" borderId="2" xfId="0" applyFont="1" applyBorder="1" applyAlignment="1">
      <alignment wrapText="1"/>
    </xf>
    <xf numFmtId="0" fontId="35" fillId="0" borderId="5" xfId="0" applyFont="1" applyBorder="1" applyAlignment="1" applyProtection="1">
      <alignment horizontal="center" vertical="center" wrapText="1"/>
    </xf>
    <xf numFmtId="0" fontId="35" fillId="0" borderId="4" xfId="0" applyFont="1" applyBorder="1" applyAlignment="1" applyProtection="1">
      <alignment horizontal="center" vertical="center" wrapText="1"/>
    </xf>
    <xf numFmtId="0" fontId="60" fillId="0" borderId="4" xfId="0" applyFont="1" applyBorder="1" applyAlignment="1">
      <alignment horizontal="center" vertical="center" wrapText="1"/>
    </xf>
    <xf numFmtId="0" fontId="60" fillId="0" borderId="2" xfId="0" applyFont="1" applyBorder="1" applyAlignment="1">
      <alignment horizontal="center" vertical="center" wrapText="1"/>
    </xf>
    <xf numFmtId="0" fontId="44" fillId="0" borderId="5" xfId="0" applyFont="1" applyBorder="1" applyAlignment="1" applyProtection="1">
      <alignment horizontal="center" vertical="center" wrapText="1"/>
    </xf>
    <xf numFmtId="0" fontId="44" fillId="0" borderId="4" xfId="0" applyFont="1" applyBorder="1" applyAlignment="1" applyProtection="1">
      <alignment horizontal="center" vertical="center" wrapText="1"/>
    </xf>
    <xf numFmtId="0" fontId="47" fillId="0" borderId="4" xfId="0" applyFont="1" applyBorder="1" applyAlignment="1">
      <alignment horizontal="center" vertical="center" wrapText="1"/>
    </xf>
    <xf numFmtId="0" fontId="47" fillId="0" borderId="2" xfId="0" applyFont="1" applyBorder="1" applyAlignment="1">
      <alignment horizontal="center" vertical="center" wrapText="1"/>
    </xf>
    <xf numFmtId="0" fontId="48" fillId="2" borderId="5" xfId="0" applyFont="1" applyFill="1" applyBorder="1" applyAlignment="1" applyProtection="1">
      <alignment horizontal="center" vertical="center" wrapText="1"/>
    </xf>
    <xf numFmtId="0" fontId="48" fillId="2" borderId="4" xfId="0" applyFont="1" applyFill="1" applyBorder="1" applyAlignment="1" applyProtection="1">
      <alignment horizontal="center" vertical="center" wrapText="1"/>
    </xf>
    <xf numFmtId="0" fontId="49" fillId="0" borderId="4" xfId="0" applyFont="1" applyBorder="1" applyAlignment="1">
      <alignment horizontal="center" vertical="center" wrapText="1"/>
    </xf>
    <xf numFmtId="0" fontId="49" fillId="0" borderId="2" xfId="0" applyFont="1" applyBorder="1" applyAlignment="1">
      <alignment horizontal="center" vertical="center" wrapText="1"/>
    </xf>
    <xf numFmtId="0" fontId="49" fillId="0" borderId="4" xfId="0" applyFont="1" applyBorder="1" applyAlignment="1">
      <alignment wrapText="1"/>
    </xf>
    <xf numFmtId="0" fontId="49" fillId="0" borderId="2" xfId="0" applyFont="1" applyBorder="1" applyAlignment="1">
      <alignment wrapText="1"/>
    </xf>
    <xf numFmtId="0" fontId="48" fillId="0" borderId="5" xfId="0" applyFont="1" applyBorder="1" applyAlignment="1" applyProtection="1">
      <alignment horizontal="center" vertical="center" wrapText="1"/>
    </xf>
    <xf numFmtId="0" fontId="48" fillId="0" borderId="4" xfId="0" applyFont="1" applyBorder="1" applyAlignment="1" applyProtection="1">
      <alignment horizontal="center" vertical="center" wrapText="1"/>
    </xf>
    <xf numFmtId="0" fontId="50" fillId="0" borderId="4" xfId="0" applyFont="1" applyBorder="1" applyAlignment="1">
      <alignment horizontal="center" vertical="center" wrapText="1"/>
    </xf>
    <xf numFmtId="0" fontId="50" fillId="0" borderId="2" xfId="0" applyFont="1" applyBorder="1" applyAlignment="1">
      <alignment horizontal="center" vertical="center" wrapText="1"/>
    </xf>
    <xf numFmtId="0" fontId="44" fillId="2" borderId="5" xfId="0" applyFont="1" applyFill="1" applyBorder="1" applyAlignment="1" applyProtection="1">
      <alignment horizontal="center" vertical="center" wrapText="1"/>
    </xf>
    <xf numFmtId="0" fontId="44" fillId="2" borderId="4" xfId="0" applyFont="1" applyFill="1" applyBorder="1" applyAlignment="1" applyProtection="1">
      <alignment horizontal="center" vertical="center" wrapText="1"/>
    </xf>
    <xf numFmtId="0" fontId="46" fillId="0" borderId="4" xfId="0" applyFont="1" applyBorder="1" applyAlignment="1">
      <alignment horizontal="center" vertical="center" wrapText="1"/>
    </xf>
    <xf numFmtId="0" fontId="46" fillId="0" borderId="2" xfId="0" applyFont="1" applyBorder="1" applyAlignment="1">
      <alignment horizontal="center" vertical="center" wrapText="1"/>
    </xf>
    <xf numFmtId="0" fontId="46" fillId="0" borderId="4" xfId="0" applyFont="1" applyBorder="1" applyAlignment="1">
      <alignment wrapText="1"/>
    </xf>
    <xf numFmtId="0" fontId="46" fillId="0" borderId="2" xfId="0" applyFont="1" applyBorder="1" applyAlignment="1">
      <alignment wrapText="1"/>
    </xf>
    <xf numFmtId="0" fontId="38" fillId="2" borderId="1" xfId="2" applyFont="1" applyFill="1" applyBorder="1" applyAlignment="1" applyProtection="1">
      <alignment horizontal="center" wrapText="1"/>
    </xf>
    <xf numFmtId="0" fontId="35" fillId="2" borderId="1" xfId="2" applyFont="1" applyFill="1" applyBorder="1" applyAlignment="1" applyProtection="1">
      <alignment horizontal="center" wrapText="1"/>
    </xf>
  </cellXfs>
  <cellStyles count="3">
    <cellStyle name="Звичайний" xfId="0" builtinId="0"/>
    <cellStyle name="Обычный_ZV1PIV98" xfId="2" xr:uid="{00000000-0005-0000-0000-000001000000}"/>
    <cellStyle name="Фінансови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K396"/>
  <sheetViews>
    <sheetView tabSelected="1" view="pageBreakPreview" topLeftCell="A198" zoomScale="70" zoomScaleNormal="75" zoomScaleSheetLayoutView="70" workbookViewId="0">
      <selection activeCell="G203" sqref="G203"/>
    </sheetView>
  </sheetViews>
  <sheetFormatPr defaultRowHeight="18.75" x14ac:dyDescent="0.3"/>
  <cols>
    <col min="1" max="1" width="16.140625" style="1" customWidth="1"/>
    <col min="2" max="2" width="14.85546875" style="8" customWidth="1"/>
    <col min="3" max="3" width="61.85546875" style="8" customWidth="1"/>
    <col min="4" max="4" width="20.85546875" style="9" customWidth="1"/>
    <col min="5" max="6" width="20.5703125" style="9" customWidth="1"/>
    <col min="7" max="7" width="11.85546875" style="9" customWidth="1"/>
    <col min="8" max="8" width="19.85546875" style="9" customWidth="1"/>
    <col min="9" max="9" width="19.42578125" style="9" customWidth="1"/>
    <col min="10" max="10" width="19.85546875" style="9" customWidth="1"/>
    <col min="11" max="11" width="19.5703125" style="1" customWidth="1"/>
    <col min="12" max="12" width="12.42578125" style="1" customWidth="1"/>
    <col min="13" max="13" width="20" style="1" customWidth="1"/>
    <col min="14" max="14" width="21.140625" style="1" customWidth="1"/>
    <col min="15" max="15" width="21" style="1" customWidth="1"/>
    <col min="16" max="16" width="20.42578125" style="1" customWidth="1"/>
    <col min="17" max="17" width="15.140625" style="1" customWidth="1"/>
    <col min="18" max="18" width="21.28515625" style="1" customWidth="1"/>
    <col min="19" max="19" width="13.140625" style="1" customWidth="1"/>
    <col min="20" max="20" width="14.140625" style="1" customWidth="1"/>
    <col min="21" max="16384" width="9.140625" style="1"/>
  </cols>
  <sheetData>
    <row r="1" spans="2:18" ht="20.25" customHeight="1" x14ac:dyDescent="0.3">
      <c r="B1" s="26"/>
      <c r="C1" s="26"/>
      <c r="D1" s="26"/>
      <c r="E1" s="26"/>
      <c r="F1" s="26"/>
      <c r="G1" s="206"/>
      <c r="H1" s="206"/>
      <c r="I1" s="206"/>
      <c r="J1" s="38"/>
      <c r="K1" s="33"/>
      <c r="L1" s="33"/>
      <c r="M1" s="26"/>
      <c r="N1" s="26"/>
      <c r="O1" s="26"/>
      <c r="P1" s="206"/>
      <c r="Q1" s="206"/>
      <c r="R1" s="206"/>
    </row>
    <row r="2" spans="2:18" ht="24" customHeight="1" x14ac:dyDescent="0.4">
      <c r="B2" s="26"/>
      <c r="C2" s="26"/>
      <c r="D2" s="26"/>
      <c r="E2" s="26"/>
      <c r="F2" s="26"/>
      <c r="G2" s="206"/>
      <c r="H2" s="209"/>
      <c r="I2" s="209"/>
      <c r="J2" s="39"/>
      <c r="K2" s="33"/>
      <c r="L2" s="33"/>
      <c r="M2" s="26"/>
      <c r="N2" s="26"/>
      <c r="O2" s="26"/>
      <c r="P2" s="207" t="s">
        <v>415</v>
      </c>
      <c r="Q2" s="208"/>
      <c r="R2" s="208"/>
    </row>
    <row r="3" spans="2:18" ht="15.75" x14ac:dyDescent="0.2">
      <c r="B3" s="26"/>
      <c r="C3" s="26"/>
      <c r="D3" s="26"/>
      <c r="E3" s="26"/>
      <c r="F3" s="26"/>
      <c r="G3" s="26"/>
      <c r="H3" s="26"/>
      <c r="I3" s="34"/>
      <c r="J3" s="34"/>
      <c r="K3" s="33"/>
      <c r="L3" s="33"/>
      <c r="M3" s="33"/>
      <c r="N3" s="33"/>
      <c r="O3" s="33"/>
      <c r="P3" s="33"/>
      <c r="Q3" s="33"/>
      <c r="R3" s="33"/>
    </row>
    <row r="4" spans="2:18" ht="35.25" customHeight="1" x14ac:dyDescent="0.4">
      <c r="B4" s="26"/>
      <c r="C4" s="204" t="s">
        <v>384</v>
      </c>
      <c r="D4" s="204"/>
      <c r="E4" s="204"/>
      <c r="F4" s="204"/>
      <c r="G4" s="204"/>
      <c r="H4" s="204"/>
      <c r="I4" s="205"/>
      <c r="J4" s="205"/>
      <c r="K4" s="205"/>
      <c r="L4" s="205"/>
      <c r="M4" s="205"/>
      <c r="N4" s="205"/>
      <c r="O4" s="41"/>
      <c r="P4" s="33"/>
      <c r="Q4" s="33"/>
      <c r="R4" s="33"/>
    </row>
    <row r="5" spans="2:18" ht="18.75" customHeight="1" x14ac:dyDescent="0.35">
      <c r="B5" s="26"/>
      <c r="C5" s="35"/>
      <c r="D5" s="35"/>
      <c r="E5" s="35"/>
      <c r="F5" s="35"/>
      <c r="G5" s="35"/>
      <c r="H5" s="35"/>
      <c r="I5" s="34"/>
      <c r="J5" s="34"/>
      <c r="K5" s="33"/>
      <c r="L5" s="33"/>
      <c r="M5" s="33"/>
      <c r="N5" s="33"/>
      <c r="O5" s="33"/>
      <c r="P5" s="33"/>
      <c r="Q5" s="33"/>
      <c r="R5" s="33"/>
    </row>
    <row r="6" spans="2:18" ht="38.25" customHeight="1" x14ac:dyDescent="0.4">
      <c r="B6" s="220" t="s">
        <v>248</v>
      </c>
      <c r="C6" s="221"/>
      <c r="D6" s="221"/>
      <c r="E6" s="221"/>
      <c r="F6" s="221"/>
      <c r="G6" s="221"/>
      <c r="H6" s="221"/>
      <c r="I6" s="221"/>
      <c r="J6" s="221"/>
      <c r="K6" s="221"/>
      <c r="L6" s="221"/>
      <c r="M6" s="221"/>
      <c r="N6" s="221"/>
      <c r="O6" s="221"/>
      <c r="P6" s="221"/>
      <c r="Q6" s="221"/>
      <c r="R6" s="221"/>
    </row>
    <row r="7" spans="2:18" ht="45" customHeight="1" x14ac:dyDescent="0.35">
      <c r="B7" s="228" t="s">
        <v>2</v>
      </c>
      <c r="C7" s="230" t="s">
        <v>239</v>
      </c>
      <c r="D7" s="232" t="s">
        <v>183</v>
      </c>
      <c r="E7" s="233"/>
      <c r="F7" s="234"/>
      <c r="G7" s="234"/>
      <c r="H7" s="235"/>
      <c r="I7" s="232" t="s">
        <v>184</v>
      </c>
      <c r="J7" s="233"/>
      <c r="K7" s="236"/>
      <c r="L7" s="236"/>
      <c r="M7" s="237"/>
      <c r="N7" s="238" t="s">
        <v>185</v>
      </c>
      <c r="O7" s="239"/>
      <c r="P7" s="240"/>
      <c r="Q7" s="240"/>
      <c r="R7" s="241"/>
    </row>
    <row r="8" spans="2:18" ht="186" customHeight="1" x14ac:dyDescent="0.2">
      <c r="B8" s="229"/>
      <c r="C8" s="231"/>
      <c r="D8" s="22" t="s">
        <v>362</v>
      </c>
      <c r="E8" s="22" t="s">
        <v>385</v>
      </c>
      <c r="F8" s="22" t="s">
        <v>386</v>
      </c>
      <c r="G8" s="86" t="s">
        <v>387</v>
      </c>
      <c r="H8" s="87" t="s">
        <v>388</v>
      </c>
      <c r="I8" s="22" t="s">
        <v>362</v>
      </c>
      <c r="J8" s="22" t="s">
        <v>385</v>
      </c>
      <c r="K8" s="22" t="s">
        <v>386</v>
      </c>
      <c r="L8" s="86" t="s">
        <v>387</v>
      </c>
      <c r="M8" s="87" t="s">
        <v>388</v>
      </c>
      <c r="N8" s="22" t="s">
        <v>362</v>
      </c>
      <c r="O8" s="22" t="s">
        <v>385</v>
      </c>
      <c r="P8" s="22" t="s">
        <v>386</v>
      </c>
      <c r="Q8" s="86" t="s">
        <v>387</v>
      </c>
      <c r="R8" s="87" t="s">
        <v>388</v>
      </c>
    </row>
    <row r="9" spans="2:18" ht="45" customHeight="1" x14ac:dyDescent="0.2">
      <c r="B9" s="97">
        <v>10000000</v>
      </c>
      <c r="C9" s="98" t="s">
        <v>205</v>
      </c>
      <c r="D9" s="168">
        <f>D10+D13+D14+D17+D23</f>
        <v>604409821</v>
      </c>
      <c r="E9" s="168">
        <f>E10+E13+E14+E17+E23</f>
        <v>292110446</v>
      </c>
      <c r="F9" s="168">
        <f>F10+F13+F14+F17+F23</f>
        <v>296876483.81999999</v>
      </c>
      <c r="G9" s="194">
        <f>F9/E9*100</f>
        <v>101.63158760162926</v>
      </c>
      <c r="H9" s="168">
        <f>F9-E9</f>
        <v>4766037.8199999928</v>
      </c>
      <c r="I9" s="168">
        <f>I10+I13+I14+I17+I23</f>
        <v>226800</v>
      </c>
      <c r="J9" s="168">
        <f>J10+J13+J14+J17+J23</f>
        <v>114800</v>
      </c>
      <c r="K9" s="168">
        <f>K10+K13+K14+K17+K23</f>
        <v>126999.13</v>
      </c>
      <c r="L9" s="194">
        <f>K9/J9*100</f>
        <v>110.62641986062718</v>
      </c>
      <c r="M9" s="168">
        <f>K9-J9</f>
        <v>12199.130000000005</v>
      </c>
      <c r="N9" s="168">
        <f>D9+I9</f>
        <v>604636621</v>
      </c>
      <c r="O9" s="168">
        <f>E9+J9</f>
        <v>292225246</v>
      </c>
      <c r="P9" s="168">
        <f>F9+K9</f>
        <v>297003482.94999999</v>
      </c>
      <c r="Q9" s="194">
        <f>P9/O9*100</f>
        <v>101.63512120030862</v>
      </c>
      <c r="R9" s="168">
        <f>P9-O9</f>
        <v>4778236.9499999881</v>
      </c>
    </row>
    <row r="10" spans="2:18" ht="60.75" customHeight="1" x14ac:dyDescent="0.2">
      <c r="B10" s="97">
        <v>11000000</v>
      </c>
      <c r="C10" s="98" t="s">
        <v>206</v>
      </c>
      <c r="D10" s="168">
        <f>D11+D12</f>
        <v>409421900</v>
      </c>
      <c r="E10" s="168">
        <f>E11+E12</f>
        <v>194943200</v>
      </c>
      <c r="F10" s="168">
        <f>F11+F12</f>
        <v>199027345.09</v>
      </c>
      <c r="G10" s="194">
        <f t="shared" ref="G10:G25" si="0">F10/E10*100</f>
        <v>102.0950436280927</v>
      </c>
      <c r="H10" s="168">
        <f t="shared" ref="H10:H25" si="1">F10-E10</f>
        <v>4084145.0900000036</v>
      </c>
      <c r="I10" s="168">
        <f>I11+I12</f>
        <v>0</v>
      </c>
      <c r="J10" s="168">
        <f>J11+J12</f>
        <v>0</v>
      </c>
      <c r="K10" s="168">
        <f>K11+K12</f>
        <v>0</v>
      </c>
      <c r="L10" s="194">
        <v>0</v>
      </c>
      <c r="M10" s="168">
        <f t="shared" ref="M10:M25" si="2">K10-J10</f>
        <v>0</v>
      </c>
      <c r="N10" s="168">
        <f t="shared" ref="N10:N68" si="3">D10+I10</f>
        <v>409421900</v>
      </c>
      <c r="O10" s="168">
        <f>E10+J10</f>
        <v>194943200</v>
      </c>
      <c r="P10" s="168">
        <f t="shared" ref="P10:P68" si="4">F10+K10</f>
        <v>199027345.09</v>
      </c>
      <c r="Q10" s="194">
        <f t="shared" ref="Q10:Q25" si="5">P10/O10*100</f>
        <v>102.0950436280927</v>
      </c>
      <c r="R10" s="168">
        <f t="shared" ref="R10:R25" si="6">P10-O10</f>
        <v>4084145.0900000036</v>
      </c>
    </row>
    <row r="11" spans="2:18" ht="45" customHeight="1" x14ac:dyDescent="0.2">
      <c r="B11" s="99">
        <v>11010000</v>
      </c>
      <c r="C11" s="100" t="s">
        <v>207</v>
      </c>
      <c r="D11" s="78">
        <v>409291300</v>
      </c>
      <c r="E11" s="78">
        <v>194833200</v>
      </c>
      <c r="F11" s="78">
        <v>198929566.74000001</v>
      </c>
      <c r="G11" s="195">
        <f t="shared" si="0"/>
        <v>102.1024993378952</v>
      </c>
      <c r="H11" s="78">
        <f t="shared" si="1"/>
        <v>4096366.7400000095</v>
      </c>
      <c r="I11" s="196">
        <v>0</v>
      </c>
      <c r="J11" s="196">
        <v>0</v>
      </c>
      <c r="K11" s="78">
        <v>0</v>
      </c>
      <c r="L11" s="194">
        <v>0</v>
      </c>
      <c r="M11" s="78">
        <f t="shared" si="2"/>
        <v>0</v>
      </c>
      <c r="N11" s="78">
        <f t="shared" si="3"/>
        <v>409291300</v>
      </c>
      <c r="O11" s="78">
        <f t="shared" ref="O11:O25" si="7">E11+J11</f>
        <v>194833200</v>
      </c>
      <c r="P11" s="78">
        <f t="shared" si="4"/>
        <v>198929566.74000001</v>
      </c>
      <c r="Q11" s="195">
        <f t="shared" si="5"/>
        <v>102.1024993378952</v>
      </c>
      <c r="R11" s="78">
        <f t="shared" si="6"/>
        <v>4096366.7400000095</v>
      </c>
    </row>
    <row r="12" spans="2:18" ht="47.25" customHeight="1" x14ac:dyDescent="0.2">
      <c r="B12" s="99">
        <v>11020200</v>
      </c>
      <c r="C12" s="101" t="s">
        <v>208</v>
      </c>
      <c r="D12" s="78">
        <v>130600</v>
      </c>
      <c r="E12" s="78">
        <v>110000</v>
      </c>
      <c r="F12" s="78">
        <v>97778.35</v>
      </c>
      <c r="G12" s="195">
        <f t="shared" si="0"/>
        <v>88.889409090909098</v>
      </c>
      <c r="H12" s="78">
        <f t="shared" si="1"/>
        <v>-12221.649999999994</v>
      </c>
      <c r="I12" s="196">
        <v>0</v>
      </c>
      <c r="J12" s="196">
        <v>0</v>
      </c>
      <c r="K12" s="78">
        <v>0</v>
      </c>
      <c r="L12" s="194">
        <v>0</v>
      </c>
      <c r="M12" s="78">
        <f t="shared" si="2"/>
        <v>0</v>
      </c>
      <c r="N12" s="78">
        <f t="shared" si="3"/>
        <v>130600</v>
      </c>
      <c r="O12" s="78">
        <f t="shared" si="7"/>
        <v>110000</v>
      </c>
      <c r="P12" s="78">
        <f t="shared" si="4"/>
        <v>97778.35</v>
      </c>
      <c r="Q12" s="195">
        <f t="shared" si="5"/>
        <v>88.889409090909098</v>
      </c>
      <c r="R12" s="78">
        <f t="shared" si="6"/>
        <v>-12221.649999999994</v>
      </c>
    </row>
    <row r="13" spans="2:18" s="40" customFormat="1" ht="50.25" customHeight="1" x14ac:dyDescent="0.2">
      <c r="B13" s="97">
        <v>13000000</v>
      </c>
      <c r="C13" s="102" t="s">
        <v>209</v>
      </c>
      <c r="D13" s="168">
        <v>715900</v>
      </c>
      <c r="E13" s="168">
        <v>354000</v>
      </c>
      <c r="F13" s="168">
        <v>304351.15000000002</v>
      </c>
      <c r="G13" s="194">
        <f t="shared" si="0"/>
        <v>85.974901129943504</v>
      </c>
      <c r="H13" s="168">
        <f t="shared" si="1"/>
        <v>-49648.849999999977</v>
      </c>
      <c r="I13" s="197">
        <v>0</v>
      </c>
      <c r="J13" s="197">
        <v>0</v>
      </c>
      <c r="K13" s="168">
        <v>0</v>
      </c>
      <c r="L13" s="194">
        <v>0</v>
      </c>
      <c r="M13" s="168">
        <f t="shared" si="2"/>
        <v>0</v>
      </c>
      <c r="N13" s="168">
        <f t="shared" si="3"/>
        <v>715900</v>
      </c>
      <c r="O13" s="168">
        <f t="shared" si="7"/>
        <v>354000</v>
      </c>
      <c r="P13" s="168">
        <f t="shared" si="4"/>
        <v>304351.15000000002</v>
      </c>
      <c r="Q13" s="194">
        <f t="shared" si="5"/>
        <v>85.974901129943504</v>
      </c>
      <c r="R13" s="168">
        <f t="shared" si="6"/>
        <v>-49648.849999999977</v>
      </c>
    </row>
    <row r="14" spans="2:18" ht="45" customHeight="1" x14ac:dyDescent="0.2">
      <c r="B14" s="97">
        <v>14000000</v>
      </c>
      <c r="C14" s="102" t="s">
        <v>210</v>
      </c>
      <c r="D14" s="168">
        <f>D15+D16</f>
        <v>45955625</v>
      </c>
      <c r="E14" s="168">
        <f>E15+E16</f>
        <v>23366850</v>
      </c>
      <c r="F14" s="168">
        <f>F15+F16</f>
        <v>23561648.84</v>
      </c>
      <c r="G14" s="194">
        <f t="shared" si="0"/>
        <v>100.83365468601886</v>
      </c>
      <c r="H14" s="168">
        <f t="shared" si="1"/>
        <v>194798.83999999985</v>
      </c>
      <c r="I14" s="197">
        <v>0</v>
      </c>
      <c r="J14" s="197">
        <v>0</v>
      </c>
      <c r="K14" s="168">
        <v>0</v>
      </c>
      <c r="L14" s="194">
        <v>0</v>
      </c>
      <c r="M14" s="168">
        <f t="shared" si="2"/>
        <v>0</v>
      </c>
      <c r="N14" s="168">
        <f t="shared" si="3"/>
        <v>45955625</v>
      </c>
      <c r="O14" s="168">
        <f t="shared" si="7"/>
        <v>23366850</v>
      </c>
      <c r="P14" s="168">
        <f t="shared" si="4"/>
        <v>23561648.84</v>
      </c>
      <c r="Q14" s="194">
        <f t="shared" si="5"/>
        <v>100.83365468601886</v>
      </c>
      <c r="R14" s="168">
        <f t="shared" si="6"/>
        <v>194798.83999999985</v>
      </c>
    </row>
    <row r="15" spans="2:18" ht="45.75" customHeight="1" x14ac:dyDescent="0.2">
      <c r="B15" s="100" t="s">
        <v>240</v>
      </c>
      <c r="C15" s="101" t="s">
        <v>241</v>
      </c>
      <c r="D15" s="78">
        <f>3100000+25360000</f>
        <v>28460000</v>
      </c>
      <c r="E15" s="78">
        <f>1500000+12700000</f>
        <v>14200000</v>
      </c>
      <c r="F15" s="78">
        <f>1465485.57+12841751.17</f>
        <v>14307236.74</v>
      </c>
      <c r="G15" s="195">
        <f t="shared" si="0"/>
        <v>100.75518830985916</v>
      </c>
      <c r="H15" s="78">
        <f t="shared" si="1"/>
        <v>107236.74000000022</v>
      </c>
      <c r="I15" s="196">
        <v>0</v>
      </c>
      <c r="J15" s="196">
        <v>0</v>
      </c>
      <c r="K15" s="78">
        <v>0</v>
      </c>
      <c r="L15" s="195">
        <v>0</v>
      </c>
      <c r="M15" s="78">
        <f t="shared" si="2"/>
        <v>0</v>
      </c>
      <c r="N15" s="78">
        <f>D15+I15</f>
        <v>28460000</v>
      </c>
      <c r="O15" s="78">
        <f t="shared" si="7"/>
        <v>14200000</v>
      </c>
      <c r="P15" s="78">
        <f t="shared" si="4"/>
        <v>14307236.74</v>
      </c>
      <c r="Q15" s="195">
        <f t="shared" si="5"/>
        <v>100.75518830985916</v>
      </c>
      <c r="R15" s="78">
        <f t="shared" si="6"/>
        <v>107236.74000000022</v>
      </c>
    </row>
    <row r="16" spans="2:18" ht="68.25" customHeight="1" x14ac:dyDescent="0.2">
      <c r="B16" s="99">
        <v>14040000</v>
      </c>
      <c r="C16" s="101" t="s">
        <v>242</v>
      </c>
      <c r="D16" s="78">
        <f>17495625</f>
        <v>17495625</v>
      </c>
      <c r="E16" s="78">
        <f>9166850</f>
        <v>9166850</v>
      </c>
      <c r="F16" s="78">
        <f>9254412.1</f>
        <v>9254412.0999999996</v>
      </c>
      <c r="G16" s="195">
        <f t="shared" si="0"/>
        <v>100.95520380501482</v>
      </c>
      <c r="H16" s="78">
        <f t="shared" si="1"/>
        <v>87562.099999999627</v>
      </c>
      <c r="I16" s="196">
        <v>0</v>
      </c>
      <c r="J16" s="196">
        <v>0</v>
      </c>
      <c r="K16" s="78">
        <v>0</v>
      </c>
      <c r="L16" s="195">
        <v>0</v>
      </c>
      <c r="M16" s="78">
        <f t="shared" si="2"/>
        <v>0</v>
      </c>
      <c r="N16" s="78">
        <f t="shared" si="3"/>
        <v>17495625</v>
      </c>
      <c r="O16" s="78">
        <f t="shared" si="7"/>
        <v>9166850</v>
      </c>
      <c r="P16" s="78">
        <f t="shared" si="4"/>
        <v>9254412.0999999996</v>
      </c>
      <c r="Q16" s="195">
        <f t="shared" si="5"/>
        <v>100.95520380501482</v>
      </c>
      <c r="R16" s="78">
        <f t="shared" si="6"/>
        <v>87562.099999999627</v>
      </c>
    </row>
    <row r="17" spans="2:18" ht="38.25" customHeight="1" x14ac:dyDescent="0.2">
      <c r="B17" s="97">
        <v>18000000</v>
      </c>
      <c r="C17" s="103" t="s">
        <v>211</v>
      </c>
      <c r="D17" s="168">
        <f>D18+D19+D20+D21+D22</f>
        <v>148316396</v>
      </c>
      <c r="E17" s="168">
        <f>E18+E19+E20+E21+E22</f>
        <v>73446396</v>
      </c>
      <c r="F17" s="168">
        <f>F18+F19+F20+F21+F22</f>
        <v>73983138.739999995</v>
      </c>
      <c r="G17" s="194">
        <f t="shared" si="0"/>
        <v>100.73079520470955</v>
      </c>
      <c r="H17" s="168">
        <f t="shared" si="1"/>
        <v>536742.73999999464</v>
      </c>
      <c r="I17" s="168">
        <f>I18+I19+I20+I21+I22</f>
        <v>0</v>
      </c>
      <c r="J17" s="168">
        <f>J18+J19+J20+J21+J22</f>
        <v>0</v>
      </c>
      <c r="K17" s="168">
        <f>K18+K19+K20+K21+K22</f>
        <v>0</v>
      </c>
      <c r="L17" s="194">
        <v>0</v>
      </c>
      <c r="M17" s="168">
        <f t="shared" si="2"/>
        <v>0</v>
      </c>
      <c r="N17" s="168">
        <f>D17+I17</f>
        <v>148316396</v>
      </c>
      <c r="O17" s="168">
        <f t="shared" si="7"/>
        <v>73446396</v>
      </c>
      <c r="P17" s="168">
        <f t="shared" si="4"/>
        <v>73983138.739999995</v>
      </c>
      <c r="Q17" s="194">
        <f t="shared" si="5"/>
        <v>100.73079520470955</v>
      </c>
      <c r="R17" s="168">
        <f t="shared" si="6"/>
        <v>536742.73999999464</v>
      </c>
    </row>
    <row r="18" spans="2:18" ht="93" customHeight="1" x14ac:dyDescent="0.2">
      <c r="B18" s="100" t="s">
        <v>298</v>
      </c>
      <c r="C18" s="100" t="s">
        <v>299</v>
      </c>
      <c r="D18" s="78">
        <v>19825500</v>
      </c>
      <c r="E18" s="78">
        <v>9702000</v>
      </c>
      <c r="F18" s="78">
        <v>9501649.5199999996</v>
      </c>
      <c r="G18" s="195">
        <f t="shared" si="0"/>
        <v>97.934956916099765</v>
      </c>
      <c r="H18" s="78">
        <f t="shared" si="1"/>
        <v>-200350.48000000045</v>
      </c>
      <c r="I18" s="196">
        <v>0</v>
      </c>
      <c r="J18" s="196">
        <v>0</v>
      </c>
      <c r="K18" s="78">
        <v>0</v>
      </c>
      <c r="L18" s="195">
        <v>0</v>
      </c>
      <c r="M18" s="78">
        <f t="shared" si="2"/>
        <v>0</v>
      </c>
      <c r="N18" s="78">
        <f t="shared" si="3"/>
        <v>19825500</v>
      </c>
      <c r="O18" s="78">
        <f t="shared" si="7"/>
        <v>9702000</v>
      </c>
      <c r="P18" s="78">
        <f t="shared" si="4"/>
        <v>9501649.5199999996</v>
      </c>
      <c r="Q18" s="195">
        <f t="shared" si="5"/>
        <v>97.934956916099765</v>
      </c>
      <c r="R18" s="78">
        <f t="shared" si="6"/>
        <v>-200350.48000000045</v>
      </c>
    </row>
    <row r="19" spans="2:18" ht="38.25" customHeight="1" x14ac:dyDescent="0.2">
      <c r="B19" s="101" t="s">
        <v>300</v>
      </c>
      <c r="C19" s="101" t="s">
        <v>301</v>
      </c>
      <c r="D19" s="78">
        <v>60605500</v>
      </c>
      <c r="E19" s="78">
        <v>30200400</v>
      </c>
      <c r="F19" s="78">
        <v>30591882.809999999</v>
      </c>
      <c r="G19" s="195">
        <f t="shared" si="0"/>
        <v>101.29628352604601</v>
      </c>
      <c r="H19" s="78">
        <f t="shared" si="1"/>
        <v>391482.80999999866</v>
      </c>
      <c r="I19" s="196">
        <v>0</v>
      </c>
      <c r="J19" s="196">
        <v>0</v>
      </c>
      <c r="K19" s="78">
        <v>0</v>
      </c>
      <c r="L19" s="195">
        <v>0</v>
      </c>
      <c r="M19" s="78">
        <f t="shared" si="2"/>
        <v>0</v>
      </c>
      <c r="N19" s="78">
        <f t="shared" si="3"/>
        <v>60605500</v>
      </c>
      <c r="O19" s="78">
        <f t="shared" si="7"/>
        <v>30200400</v>
      </c>
      <c r="P19" s="78">
        <f t="shared" si="4"/>
        <v>30591882.809999999</v>
      </c>
      <c r="Q19" s="195">
        <f t="shared" si="5"/>
        <v>101.29628352604601</v>
      </c>
      <c r="R19" s="78">
        <f t="shared" si="6"/>
        <v>391482.80999999866</v>
      </c>
    </row>
    <row r="20" spans="2:18" ht="46.5" customHeight="1" x14ac:dyDescent="0.2">
      <c r="B20" s="100" t="s">
        <v>212</v>
      </c>
      <c r="C20" s="100" t="s">
        <v>213</v>
      </c>
      <c r="D20" s="78">
        <v>50000</v>
      </c>
      <c r="E20" s="78">
        <v>25000</v>
      </c>
      <c r="F20" s="78">
        <v>87139.87</v>
      </c>
      <c r="G20" s="195">
        <f t="shared" si="0"/>
        <v>348.55948000000001</v>
      </c>
      <c r="H20" s="78">
        <f t="shared" si="1"/>
        <v>62139.869999999995</v>
      </c>
      <c r="I20" s="196">
        <v>0</v>
      </c>
      <c r="J20" s="196">
        <v>0</v>
      </c>
      <c r="K20" s="78">
        <v>0</v>
      </c>
      <c r="L20" s="195">
        <v>0</v>
      </c>
      <c r="M20" s="78">
        <f t="shared" si="2"/>
        <v>0</v>
      </c>
      <c r="N20" s="78">
        <f t="shared" si="3"/>
        <v>50000</v>
      </c>
      <c r="O20" s="78">
        <f t="shared" si="7"/>
        <v>25000</v>
      </c>
      <c r="P20" s="78">
        <f t="shared" si="4"/>
        <v>87139.87</v>
      </c>
      <c r="Q20" s="195">
        <f t="shared" si="5"/>
        <v>348.55948000000001</v>
      </c>
      <c r="R20" s="78">
        <f t="shared" si="6"/>
        <v>62139.869999999995</v>
      </c>
    </row>
    <row r="21" spans="2:18" ht="36.75" customHeight="1" x14ac:dyDescent="0.2">
      <c r="B21" s="99">
        <v>18030000</v>
      </c>
      <c r="C21" s="79" t="s">
        <v>214</v>
      </c>
      <c r="D21" s="78">
        <v>27700</v>
      </c>
      <c r="E21" s="78">
        <v>13500</v>
      </c>
      <c r="F21" s="78">
        <v>9288.14</v>
      </c>
      <c r="G21" s="195">
        <f t="shared" si="0"/>
        <v>68.801037037037034</v>
      </c>
      <c r="H21" s="78">
        <f t="shared" si="1"/>
        <v>-4211.8600000000006</v>
      </c>
      <c r="I21" s="196">
        <v>0</v>
      </c>
      <c r="J21" s="196">
        <v>0</v>
      </c>
      <c r="K21" s="78">
        <v>0</v>
      </c>
      <c r="L21" s="195">
        <v>0</v>
      </c>
      <c r="M21" s="78">
        <f t="shared" si="2"/>
        <v>0</v>
      </c>
      <c r="N21" s="78">
        <f t="shared" si="3"/>
        <v>27700</v>
      </c>
      <c r="O21" s="78">
        <f t="shared" si="7"/>
        <v>13500</v>
      </c>
      <c r="P21" s="78">
        <f t="shared" si="4"/>
        <v>9288.14</v>
      </c>
      <c r="Q21" s="195">
        <f t="shared" si="5"/>
        <v>68.801037037037034</v>
      </c>
      <c r="R21" s="78">
        <f t="shared" si="6"/>
        <v>-4211.8600000000006</v>
      </c>
    </row>
    <row r="22" spans="2:18" ht="33.75" customHeight="1" x14ac:dyDescent="0.2">
      <c r="B22" s="99">
        <v>18050000</v>
      </c>
      <c r="C22" s="79" t="s">
        <v>215</v>
      </c>
      <c r="D22" s="78">
        <v>67807696</v>
      </c>
      <c r="E22" s="78">
        <v>33505496</v>
      </c>
      <c r="F22" s="78">
        <v>33793178.399999999</v>
      </c>
      <c r="G22" s="195">
        <f t="shared" si="0"/>
        <v>100.85861256911403</v>
      </c>
      <c r="H22" s="78">
        <f t="shared" si="1"/>
        <v>287682.39999999851</v>
      </c>
      <c r="I22" s="196">
        <v>0</v>
      </c>
      <c r="J22" s="196">
        <v>0</v>
      </c>
      <c r="K22" s="78">
        <v>0</v>
      </c>
      <c r="L22" s="195">
        <v>0</v>
      </c>
      <c r="M22" s="78">
        <f t="shared" si="2"/>
        <v>0</v>
      </c>
      <c r="N22" s="78">
        <f t="shared" si="3"/>
        <v>67807696</v>
      </c>
      <c r="O22" s="78">
        <f t="shared" si="7"/>
        <v>33505496</v>
      </c>
      <c r="P22" s="78">
        <f t="shared" si="4"/>
        <v>33793178.399999999</v>
      </c>
      <c r="Q22" s="195">
        <f t="shared" si="5"/>
        <v>100.85861256911403</v>
      </c>
      <c r="R22" s="78">
        <f t="shared" si="6"/>
        <v>287682.39999999851</v>
      </c>
    </row>
    <row r="23" spans="2:18" ht="33.75" customHeight="1" x14ac:dyDescent="0.2">
      <c r="B23" s="104">
        <v>19010000</v>
      </c>
      <c r="C23" s="88" t="s">
        <v>236</v>
      </c>
      <c r="D23" s="168">
        <v>0</v>
      </c>
      <c r="E23" s="168">
        <v>0</v>
      </c>
      <c r="F23" s="168">
        <v>0</v>
      </c>
      <c r="G23" s="194">
        <v>0</v>
      </c>
      <c r="H23" s="168">
        <f t="shared" si="1"/>
        <v>0</v>
      </c>
      <c r="I23" s="197">
        <v>226800</v>
      </c>
      <c r="J23" s="197">
        <v>114800</v>
      </c>
      <c r="K23" s="168">
        <v>126999.13</v>
      </c>
      <c r="L23" s="194">
        <f>K23/J23*100</f>
        <v>110.62641986062718</v>
      </c>
      <c r="M23" s="168">
        <f t="shared" si="2"/>
        <v>12199.130000000005</v>
      </c>
      <c r="N23" s="168">
        <f t="shared" si="3"/>
        <v>226800</v>
      </c>
      <c r="O23" s="168">
        <f t="shared" si="7"/>
        <v>114800</v>
      </c>
      <c r="P23" s="168">
        <f t="shared" si="4"/>
        <v>126999.13</v>
      </c>
      <c r="Q23" s="194">
        <f t="shared" si="5"/>
        <v>110.62641986062718</v>
      </c>
      <c r="R23" s="168">
        <f t="shared" si="6"/>
        <v>12199.130000000005</v>
      </c>
    </row>
    <row r="24" spans="2:18" ht="37.5" customHeight="1" x14ac:dyDescent="0.2">
      <c r="B24" s="97">
        <v>20000000</v>
      </c>
      <c r="C24" s="98" t="s">
        <v>216</v>
      </c>
      <c r="D24" s="168">
        <f>D25+D33+D41</f>
        <v>6817300</v>
      </c>
      <c r="E24" s="168">
        <f>E25+E33+E41</f>
        <v>3328800</v>
      </c>
      <c r="F24" s="168">
        <f>F25+F33+F41</f>
        <v>3352147.81</v>
      </c>
      <c r="G24" s="194">
        <f t="shared" si="0"/>
        <v>100.70138818793559</v>
      </c>
      <c r="H24" s="168">
        <f t="shared" si="1"/>
        <v>23347.810000000056</v>
      </c>
      <c r="I24" s="168">
        <f>I25+I33+I41</f>
        <v>77000</v>
      </c>
      <c r="J24" s="168">
        <f>J25+J33+J41</f>
        <v>45000</v>
      </c>
      <c r="K24" s="168">
        <f>K25+K33+K41</f>
        <v>36462.019999999997</v>
      </c>
      <c r="L24" s="194">
        <v>0</v>
      </c>
      <c r="M24" s="168">
        <f t="shared" si="2"/>
        <v>-8537.9800000000032</v>
      </c>
      <c r="N24" s="168">
        <f t="shared" si="3"/>
        <v>6894300</v>
      </c>
      <c r="O24" s="168">
        <f t="shared" si="7"/>
        <v>3373800</v>
      </c>
      <c r="P24" s="168">
        <f t="shared" si="4"/>
        <v>3388609.83</v>
      </c>
      <c r="Q24" s="194">
        <f>P24/O24*100</f>
        <v>100.43896585452605</v>
      </c>
      <c r="R24" s="168">
        <f t="shared" si="6"/>
        <v>14809.830000000075</v>
      </c>
    </row>
    <row r="25" spans="2:18" ht="43.5" customHeight="1" x14ac:dyDescent="0.2">
      <c r="B25" s="97">
        <v>21000000</v>
      </c>
      <c r="C25" s="98" t="s">
        <v>217</v>
      </c>
      <c r="D25" s="168">
        <f>D26+D28+D30++D29</f>
        <v>2257200</v>
      </c>
      <c r="E25" s="168">
        <f t="shared" ref="E25" si="8">E26+E28+E30++E29</f>
        <v>991700</v>
      </c>
      <c r="F25" s="168">
        <f>F26+F28+F30+F27+F29</f>
        <v>941789.70000000007</v>
      </c>
      <c r="G25" s="194">
        <f t="shared" si="0"/>
        <v>94.967197741252406</v>
      </c>
      <c r="H25" s="168">
        <f t="shared" si="1"/>
        <v>-49910.29999999993</v>
      </c>
      <c r="I25" s="168">
        <f>I26+I28+I30+I29</f>
        <v>0</v>
      </c>
      <c r="J25" s="168">
        <f t="shared" ref="J25:K25" si="9">J26+J28+J30+J29</f>
        <v>0</v>
      </c>
      <c r="K25" s="168">
        <f t="shared" si="9"/>
        <v>0</v>
      </c>
      <c r="L25" s="194">
        <v>0</v>
      </c>
      <c r="M25" s="168">
        <f t="shared" si="2"/>
        <v>0</v>
      </c>
      <c r="N25" s="168">
        <f>D25+I25</f>
        <v>2257200</v>
      </c>
      <c r="O25" s="168">
        <f t="shared" si="7"/>
        <v>991700</v>
      </c>
      <c r="P25" s="168">
        <f t="shared" si="4"/>
        <v>941789.70000000007</v>
      </c>
      <c r="Q25" s="194">
        <f t="shared" si="5"/>
        <v>94.967197741252406</v>
      </c>
      <c r="R25" s="168">
        <f t="shared" si="6"/>
        <v>-49910.29999999993</v>
      </c>
    </row>
    <row r="26" spans="2:18" ht="64.5" customHeight="1" x14ac:dyDescent="0.2">
      <c r="B26" s="99">
        <v>21010300</v>
      </c>
      <c r="C26" s="100" t="s">
        <v>218</v>
      </c>
      <c r="D26" s="78">
        <v>82100</v>
      </c>
      <c r="E26" s="78">
        <v>52100</v>
      </c>
      <c r="F26" s="78">
        <v>121367.33</v>
      </c>
      <c r="G26" s="195">
        <f t="shared" ref="G26:G44" si="10">F26/E26*100</f>
        <v>232.9507293666027</v>
      </c>
      <c r="H26" s="78">
        <f>F26-E26</f>
        <v>69267.33</v>
      </c>
      <c r="I26" s="196">
        <v>0</v>
      </c>
      <c r="J26" s="196">
        <v>0</v>
      </c>
      <c r="K26" s="78">
        <v>0</v>
      </c>
      <c r="L26" s="195">
        <v>0</v>
      </c>
      <c r="M26" s="78">
        <f>K26-J26</f>
        <v>0</v>
      </c>
      <c r="N26" s="78">
        <f t="shared" si="3"/>
        <v>82100</v>
      </c>
      <c r="O26" s="78">
        <f>E26+J26</f>
        <v>52100</v>
      </c>
      <c r="P26" s="78">
        <f t="shared" si="4"/>
        <v>121367.33</v>
      </c>
      <c r="Q26" s="195">
        <f t="shared" ref="Q26:Q45" si="11">P26/O26*100</f>
        <v>232.9507293666027</v>
      </c>
      <c r="R26" s="78">
        <f>P26-O26</f>
        <v>69267.33</v>
      </c>
    </row>
    <row r="27" spans="2:18" ht="39.75" customHeight="1" x14ac:dyDescent="0.2">
      <c r="B27" s="99">
        <v>21080500</v>
      </c>
      <c r="C27" s="100" t="s">
        <v>219</v>
      </c>
      <c r="D27" s="78">
        <v>0</v>
      </c>
      <c r="E27" s="78">
        <v>0</v>
      </c>
      <c r="F27" s="78">
        <v>49831.79</v>
      </c>
      <c r="G27" s="195">
        <v>0</v>
      </c>
      <c r="H27" s="78">
        <f>F27-E27</f>
        <v>49831.79</v>
      </c>
      <c r="I27" s="196">
        <v>0</v>
      </c>
      <c r="J27" s="196">
        <v>0</v>
      </c>
      <c r="K27" s="78">
        <v>0</v>
      </c>
      <c r="L27" s="195">
        <v>0</v>
      </c>
      <c r="M27" s="78">
        <f>K27-J27</f>
        <v>0</v>
      </c>
      <c r="N27" s="78">
        <f t="shared" ref="N27" si="12">D27+I27</f>
        <v>0</v>
      </c>
      <c r="O27" s="78">
        <f>E27+J27</f>
        <v>0</v>
      </c>
      <c r="P27" s="78">
        <f t="shared" ref="P27" si="13">F27+K27</f>
        <v>49831.79</v>
      </c>
      <c r="Q27" s="195">
        <v>0</v>
      </c>
      <c r="R27" s="78">
        <f>P27-O27</f>
        <v>49831.79</v>
      </c>
    </row>
    <row r="28" spans="2:18" ht="35.25" customHeight="1" x14ac:dyDescent="0.2">
      <c r="B28" s="99">
        <v>21081100</v>
      </c>
      <c r="C28" s="100" t="s">
        <v>220</v>
      </c>
      <c r="D28" s="78">
        <v>50000</v>
      </c>
      <c r="E28" s="78">
        <v>16500</v>
      </c>
      <c r="F28" s="78">
        <v>19607.71</v>
      </c>
      <c r="G28" s="195">
        <v>0</v>
      </c>
      <c r="H28" s="78">
        <f t="shared" ref="H28:H45" si="14">F28-E28</f>
        <v>3107.7099999999991</v>
      </c>
      <c r="I28" s="196">
        <v>0</v>
      </c>
      <c r="J28" s="196">
        <v>0</v>
      </c>
      <c r="K28" s="78">
        <v>0</v>
      </c>
      <c r="L28" s="195">
        <v>0</v>
      </c>
      <c r="M28" s="78">
        <f t="shared" ref="M28:M45" si="15">K28-J28</f>
        <v>0</v>
      </c>
      <c r="N28" s="78">
        <f t="shared" si="3"/>
        <v>50000</v>
      </c>
      <c r="O28" s="78">
        <f t="shared" ref="O28:O45" si="16">E28+J28</f>
        <v>16500</v>
      </c>
      <c r="P28" s="78">
        <f t="shared" si="4"/>
        <v>19607.71</v>
      </c>
      <c r="Q28" s="195">
        <f t="shared" si="11"/>
        <v>118.83460606060605</v>
      </c>
      <c r="R28" s="78">
        <f t="shared" ref="R28:R45" si="17">P28-O28</f>
        <v>3107.7099999999991</v>
      </c>
    </row>
    <row r="29" spans="2:18" ht="68.25" customHeight="1" x14ac:dyDescent="0.2">
      <c r="B29" s="99">
        <v>21081500</v>
      </c>
      <c r="C29" s="100" t="s">
        <v>302</v>
      </c>
      <c r="D29" s="78">
        <v>257000</v>
      </c>
      <c r="E29" s="78">
        <v>163000</v>
      </c>
      <c r="F29" s="78">
        <v>139349.37</v>
      </c>
      <c r="G29" s="195">
        <f>F29/E29*100</f>
        <v>85.490411042944785</v>
      </c>
      <c r="H29" s="78">
        <f t="shared" si="14"/>
        <v>-23650.630000000005</v>
      </c>
      <c r="I29" s="196">
        <v>0</v>
      </c>
      <c r="J29" s="196">
        <v>0</v>
      </c>
      <c r="K29" s="78">
        <v>0</v>
      </c>
      <c r="L29" s="195">
        <v>0</v>
      </c>
      <c r="M29" s="78">
        <f t="shared" si="15"/>
        <v>0</v>
      </c>
      <c r="N29" s="78">
        <f t="shared" si="3"/>
        <v>257000</v>
      </c>
      <c r="O29" s="78">
        <f t="shared" si="16"/>
        <v>163000</v>
      </c>
      <c r="P29" s="78">
        <f t="shared" si="4"/>
        <v>139349.37</v>
      </c>
      <c r="Q29" s="195">
        <f t="shared" si="11"/>
        <v>85.490411042944785</v>
      </c>
      <c r="R29" s="78">
        <f t="shared" si="17"/>
        <v>-23650.630000000005</v>
      </c>
    </row>
    <row r="30" spans="2:18" ht="46.5" customHeight="1" x14ac:dyDescent="0.2">
      <c r="B30" s="99">
        <v>21081700</v>
      </c>
      <c r="C30" s="100" t="s">
        <v>221</v>
      </c>
      <c r="D30" s="78">
        <v>1868100</v>
      </c>
      <c r="E30" s="78">
        <v>760100</v>
      </c>
      <c r="F30" s="78">
        <v>611633.5</v>
      </c>
      <c r="G30" s="195">
        <f t="shared" si="10"/>
        <v>80.467504275753186</v>
      </c>
      <c r="H30" s="78">
        <f t="shared" si="14"/>
        <v>-148466.5</v>
      </c>
      <c r="I30" s="196">
        <v>0</v>
      </c>
      <c r="J30" s="196">
        <v>0</v>
      </c>
      <c r="K30" s="78">
        <v>0</v>
      </c>
      <c r="L30" s="195">
        <v>0</v>
      </c>
      <c r="M30" s="78">
        <f t="shared" si="15"/>
        <v>0</v>
      </c>
      <c r="N30" s="78">
        <f t="shared" si="3"/>
        <v>1868100</v>
      </c>
      <c r="O30" s="78">
        <f t="shared" si="16"/>
        <v>760100</v>
      </c>
      <c r="P30" s="78">
        <f t="shared" si="4"/>
        <v>611633.5</v>
      </c>
      <c r="Q30" s="195">
        <f t="shared" si="11"/>
        <v>80.467504275753186</v>
      </c>
      <c r="R30" s="78">
        <f t="shared" si="17"/>
        <v>-148466.5</v>
      </c>
    </row>
    <row r="31" spans="2:18" ht="54" customHeight="1" x14ac:dyDescent="0.2">
      <c r="B31" s="228" t="s">
        <v>2</v>
      </c>
      <c r="C31" s="230" t="s">
        <v>239</v>
      </c>
      <c r="D31" s="210" t="s">
        <v>183</v>
      </c>
      <c r="E31" s="211"/>
      <c r="F31" s="212"/>
      <c r="G31" s="212"/>
      <c r="H31" s="213"/>
      <c r="I31" s="210" t="s">
        <v>184</v>
      </c>
      <c r="J31" s="211"/>
      <c r="K31" s="214"/>
      <c r="L31" s="214"/>
      <c r="M31" s="215"/>
      <c r="N31" s="224" t="s">
        <v>185</v>
      </c>
      <c r="O31" s="225"/>
      <c r="P31" s="226"/>
      <c r="Q31" s="226"/>
      <c r="R31" s="227"/>
    </row>
    <row r="32" spans="2:18" ht="189" customHeight="1" x14ac:dyDescent="0.2">
      <c r="B32" s="229"/>
      <c r="C32" s="231"/>
      <c r="D32" s="22" t="s">
        <v>362</v>
      </c>
      <c r="E32" s="22" t="s">
        <v>385</v>
      </c>
      <c r="F32" s="22" t="s">
        <v>386</v>
      </c>
      <c r="G32" s="86" t="s">
        <v>387</v>
      </c>
      <c r="H32" s="87" t="s">
        <v>388</v>
      </c>
      <c r="I32" s="22" t="s">
        <v>362</v>
      </c>
      <c r="J32" s="22" t="s">
        <v>385</v>
      </c>
      <c r="K32" s="22" t="s">
        <v>386</v>
      </c>
      <c r="L32" s="86" t="s">
        <v>387</v>
      </c>
      <c r="M32" s="87" t="s">
        <v>388</v>
      </c>
      <c r="N32" s="22" t="s">
        <v>362</v>
      </c>
      <c r="O32" s="22" t="s">
        <v>385</v>
      </c>
      <c r="P32" s="22" t="s">
        <v>386</v>
      </c>
      <c r="Q32" s="86" t="s">
        <v>387</v>
      </c>
      <c r="R32" s="87" t="s">
        <v>388</v>
      </c>
    </row>
    <row r="33" spans="2:18" ht="61.5" customHeight="1" x14ac:dyDescent="0.2">
      <c r="B33" s="97">
        <v>22000000</v>
      </c>
      <c r="C33" s="98" t="s">
        <v>222</v>
      </c>
      <c r="D33" s="168">
        <f>D34+D35+D36+D38+D39+D40+D37</f>
        <v>3739900</v>
      </c>
      <c r="E33" s="168">
        <f t="shared" ref="E33" si="18">E34+E35+E36+E38+E39+E40+E37</f>
        <v>1739600</v>
      </c>
      <c r="F33" s="168">
        <f>F34+F35+F36+F38+F39+F40+F37</f>
        <v>1712211.0899999999</v>
      </c>
      <c r="G33" s="194">
        <f t="shared" si="10"/>
        <v>98.425562773051269</v>
      </c>
      <c r="H33" s="168">
        <f t="shared" si="14"/>
        <v>-27388.910000000149</v>
      </c>
      <c r="I33" s="168">
        <f>I34+I35+I36+I38+I39</f>
        <v>0</v>
      </c>
      <c r="J33" s="168">
        <v>0</v>
      </c>
      <c r="K33" s="168">
        <f>K34+K35+K36++K38+K39</f>
        <v>0</v>
      </c>
      <c r="L33" s="194">
        <v>0</v>
      </c>
      <c r="M33" s="168">
        <f t="shared" si="15"/>
        <v>0</v>
      </c>
      <c r="N33" s="168">
        <f t="shared" si="3"/>
        <v>3739900</v>
      </c>
      <c r="O33" s="168">
        <f t="shared" si="16"/>
        <v>1739600</v>
      </c>
      <c r="P33" s="168">
        <f t="shared" si="4"/>
        <v>1712211.0899999999</v>
      </c>
      <c r="Q33" s="194">
        <f t="shared" si="11"/>
        <v>98.425562773051269</v>
      </c>
      <c r="R33" s="168">
        <f t="shared" si="17"/>
        <v>-27388.910000000149</v>
      </c>
    </row>
    <row r="34" spans="2:18" ht="65.25" customHeight="1" x14ac:dyDescent="0.2">
      <c r="B34" s="99">
        <v>22010300</v>
      </c>
      <c r="C34" s="100" t="s">
        <v>223</v>
      </c>
      <c r="D34" s="78">
        <v>183500</v>
      </c>
      <c r="E34" s="78">
        <v>90600</v>
      </c>
      <c r="F34" s="78">
        <v>77070</v>
      </c>
      <c r="G34" s="195">
        <f t="shared" si="10"/>
        <v>85.066225165562912</v>
      </c>
      <c r="H34" s="78">
        <f t="shared" si="14"/>
        <v>-13530</v>
      </c>
      <c r="I34" s="196">
        <v>0</v>
      </c>
      <c r="J34" s="196">
        <v>0</v>
      </c>
      <c r="K34" s="78">
        <v>0</v>
      </c>
      <c r="L34" s="195">
        <v>0</v>
      </c>
      <c r="M34" s="78">
        <f t="shared" si="15"/>
        <v>0</v>
      </c>
      <c r="N34" s="78">
        <f t="shared" si="3"/>
        <v>183500</v>
      </c>
      <c r="O34" s="78">
        <f t="shared" si="16"/>
        <v>90600</v>
      </c>
      <c r="P34" s="78">
        <f t="shared" si="4"/>
        <v>77070</v>
      </c>
      <c r="Q34" s="195">
        <f t="shared" si="11"/>
        <v>85.066225165562912</v>
      </c>
      <c r="R34" s="78">
        <f t="shared" si="17"/>
        <v>-13530</v>
      </c>
    </row>
    <row r="35" spans="2:18" ht="32.25" customHeight="1" x14ac:dyDescent="0.2">
      <c r="B35" s="99">
        <v>22012500</v>
      </c>
      <c r="C35" s="100" t="s">
        <v>224</v>
      </c>
      <c r="D35" s="78">
        <v>2710000</v>
      </c>
      <c r="E35" s="78">
        <v>1250000</v>
      </c>
      <c r="F35" s="78">
        <v>1031564.79</v>
      </c>
      <c r="G35" s="195">
        <f t="shared" si="10"/>
        <v>82.525183200000001</v>
      </c>
      <c r="H35" s="78">
        <f t="shared" si="14"/>
        <v>-218435.20999999996</v>
      </c>
      <c r="I35" s="196">
        <v>0</v>
      </c>
      <c r="J35" s="196">
        <v>0</v>
      </c>
      <c r="K35" s="78">
        <v>0</v>
      </c>
      <c r="L35" s="195">
        <v>0</v>
      </c>
      <c r="M35" s="78">
        <f t="shared" si="15"/>
        <v>0</v>
      </c>
      <c r="N35" s="78">
        <f t="shared" si="3"/>
        <v>2710000</v>
      </c>
      <c r="O35" s="78">
        <f t="shared" si="16"/>
        <v>1250000</v>
      </c>
      <c r="P35" s="78">
        <f t="shared" si="4"/>
        <v>1031564.79</v>
      </c>
      <c r="Q35" s="195">
        <f t="shared" si="11"/>
        <v>82.525183200000001</v>
      </c>
      <c r="R35" s="78">
        <f t="shared" si="17"/>
        <v>-218435.20999999996</v>
      </c>
    </row>
    <row r="36" spans="2:18" ht="56.25" customHeight="1" x14ac:dyDescent="0.2">
      <c r="B36" s="99">
        <v>22012600</v>
      </c>
      <c r="C36" s="100" t="s">
        <v>225</v>
      </c>
      <c r="D36" s="78">
        <v>265800</v>
      </c>
      <c r="E36" s="78">
        <v>132500</v>
      </c>
      <c r="F36" s="78">
        <v>328996</v>
      </c>
      <c r="G36" s="195">
        <f t="shared" si="10"/>
        <v>248.29886792452828</v>
      </c>
      <c r="H36" s="78">
        <f t="shared" si="14"/>
        <v>196496</v>
      </c>
      <c r="I36" s="196">
        <v>0</v>
      </c>
      <c r="J36" s="196">
        <v>0</v>
      </c>
      <c r="K36" s="78">
        <v>0</v>
      </c>
      <c r="L36" s="195">
        <v>0</v>
      </c>
      <c r="M36" s="78">
        <f t="shared" si="15"/>
        <v>0</v>
      </c>
      <c r="N36" s="78">
        <f t="shared" si="3"/>
        <v>265800</v>
      </c>
      <c r="O36" s="78">
        <f t="shared" si="16"/>
        <v>132500</v>
      </c>
      <c r="P36" s="78">
        <f t="shared" si="4"/>
        <v>328996</v>
      </c>
      <c r="Q36" s="195">
        <f t="shared" si="11"/>
        <v>248.29886792452828</v>
      </c>
      <c r="R36" s="78">
        <f t="shared" si="17"/>
        <v>196496</v>
      </c>
    </row>
    <row r="37" spans="2:18" ht="135.75" customHeight="1" x14ac:dyDescent="0.2">
      <c r="B37" s="99">
        <v>22012900</v>
      </c>
      <c r="C37" s="105" t="s">
        <v>357</v>
      </c>
      <c r="D37" s="78">
        <v>0</v>
      </c>
      <c r="E37" s="78">
        <v>0</v>
      </c>
      <c r="F37" s="78">
        <v>8320</v>
      </c>
      <c r="G37" s="195">
        <v>0</v>
      </c>
      <c r="H37" s="78">
        <f t="shared" si="14"/>
        <v>8320</v>
      </c>
      <c r="I37" s="196">
        <v>0</v>
      </c>
      <c r="J37" s="196">
        <v>0</v>
      </c>
      <c r="K37" s="78">
        <v>0</v>
      </c>
      <c r="L37" s="195">
        <v>0</v>
      </c>
      <c r="M37" s="78">
        <f t="shared" ref="M37" si="19">K37-J37</f>
        <v>0</v>
      </c>
      <c r="N37" s="78">
        <f t="shared" ref="N37" si="20">D37+I37</f>
        <v>0</v>
      </c>
      <c r="O37" s="78">
        <f t="shared" ref="O37" si="21">E37+J37</f>
        <v>0</v>
      </c>
      <c r="P37" s="78">
        <f t="shared" ref="P37" si="22">F37+K37</f>
        <v>8320</v>
      </c>
      <c r="Q37" s="195">
        <v>0</v>
      </c>
      <c r="R37" s="78">
        <f t="shared" ref="R37" si="23">P37-O37</f>
        <v>8320</v>
      </c>
    </row>
    <row r="38" spans="2:18" ht="72.75" customHeight="1" x14ac:dyDescent="0.2">
      <c r="B38" s="105">
        <v>22080400</v>
      </c>
      <c r="C38" s="105" t="s">
        <v>226</v>
      </c>
      <c r="D38" s="78">
        <v>343400</v>
      </c>
      <c r="E38" s="78">
        <v>165000</v>
      </c>
      <c r="F38" s="78">
        <v>156133.88</v>
      </c>
      <c r="G38" s="195">
        <f t="shared" si="10"/>
        <v>94.626593939393942</v>
      </c>
      <c r="H38" s="78">
        <f t="shared" si="14"/>
        <v>-8866.1199999999953</v>
      </c>
      <c r="I38" s="196">
        <v>0</v>
      </c>
      <c r="J38" s="196">
        <v>0</v>
      </c>
      <c r="K38" s="78">
        <v>0</v>
      </c>
      <c r="L38" s="195">
        <v>0</v>
      </c>
      <c r="M38" s="78">
        <f t="shared" si="15"/>
        <v>0</v>
      </c>
      <c r="N38" s="78">
        <f t="shared" si="3"/>
        <v>343400</v>
      </c>
      <c r="O38" s="78">
        <f t="shared" si="16"/>
        <v>165000</v>
      </c>
      <c r="P38" s="78">
        <f t="shared" si="4"/>
        <v>156133.88</v>
      </c>
      <c r="Q38" s="195">
        <f t="shared" si="11"/>
        <v>94.626593939393942</v>
      </c>
      <c r="R38" s="78">
        <f t="shared" si="17"/>
        <v>-8866.1199999999953</v>
      </c>
    </row>
    <row r="39" spans="2:18" ht="36" customHeight="1" x14ac:dyDescent="0.2">
      <c r="B39" s="105">
        <v>22090000</v>
      </c>
      <c r="C39" s="105" t="s">
        <v>227</v>
      </c>
      <c r="D39" s="78">
        <v>149700</v>
      </c>
      <c r="E39" s="78">
        <v>57800</v>
      </c>
      <c r="F39" s="78">
        <v>95544.18</v>
      </c>
      <c r="G39" s="195">
        <f t="shared" si="10"/>
        <v>165.30134948096884</v>
      </c>
      <c r="H39" s="78">
        <f t="shared" si="14"/>
        <v>37744.179999999993</v>
      </c>
      <c r="I39" s="196">
        <v>0</v>
      </c>
      <c r="J39" s="196">
        <v>0</v>
      </c>
      <c r="K39" s="78">
        <v>0</v>
      </c>
      <c r="L39" s="194">
        <v>0</v>
      </c>
      <c r="M39" s="78">
        <f t="shared" si="15"/>
        <v>0</v>
      </c>
      <c r="N39" s="78">
        <f t="shared" si="3"/>
        <v>149700</v>
      </c>
      <c r="O39" s="78">
        <f t="shared" si="16"/>
        <v>57800</v>
      </c>
      <c r="P39" s="78">
        <f t="shared" si="4"/>
        <v>95544.18</v>
      </c>
      <c r="Q39" s="195">
        <f t="shared" si="11"/>
        <v>165.30134948096884</v>
      </c>
      <c r="R39" s="78">
        <f t="shared" si="17"/>
        <v>37744.179999999993</v>
      </c>
    </row>
    <row r="40" spans="2:18" ht="120.75" customHeight="1" x14ac:dyDescent="0.2">
      <c r="B40" s="105">
        <v>22130002</v>
      </c>
      <c r="C40" s="106" t="s">
        <v>359</v>
      </c>
      <c r="D40" s="78">
        <v>87500</v>
      </c>
      <c r="E40" s="78">
        <v>43700</v>
      </c>
      <c r="F40" s="78">
        <v>14582.24</v>
      </c>
      <c r="G40" s="195">
        <f t="shared" si="10"/>
        <v>33.368970251716249</v>
      </c>
      <c r="H40" s="78">
        <f t="shared" si="14"/>
        <v>-29117.760000000002</v>
      </c>
      <c r="I40" s="196">
        <v>0</v>
      </c>
      <c r="J40" s="196">
        <v>0</v>
      </c>
      <c r="K40" s="78">
        <v>0</v>
      </c>
      <c r="L40" s="194">
        <v>0</v>
      </c>
      <c r="M40" s="78">
        <f t="shared" ref="M40" si="24">K40-J40</f>
        <v>0</v>
      </c>
      <c r="N40" s="78">
        <f t="shared" ref="N40" si="25">D40+I40</f>
        <v>87500</v>
      </c>
      <c r="O40" s="78">
        <f t="shared" ref="O40" si="26">E40+J40</f>
        <v>43700</v>
      </c>
      <c r="P40" s="78">
        <f t="shared" ref="P40" si="27">F40+K40</f>
        <v>14582.24</v>
      </c>
      <c r="Q40" s="195">
        <f t="shared" ref="Q40" si="28">P40/O40*100</f>
        <v>33.368970251716249</v>
      </c>
      <c r="R40" s="78">
        <f t="shared" ref="R40" si="29">P40-O40</f>
        <v>-29117.760000000002</v>
      </c>
    </row>
    <row r="41" spans="2:18" ht="39" customHeight="1" x14ac:dyDescent="0.2">
      <c r="B41" s="107">
        <v>24000000</v>
      </c>
      <c r="C41" s="88" t="s">
        <v>228</v>
      </c>
      <c r="D41" s="168">
        <f>D42+D44+D43</f>
        <v>820200</v>
      </c>
      <c r="E41" s="168">
        <f>E42+E44+E43</f>
        <v>597500</v>
      </c>
      <c r="F41" s="168">
        <f>F42+F44+F43</f>
        <v>698147.02</v>
      </c>
      <c r="G41" s="194">
        <f t="shared" si="10"/>
        <v>116.84468953974896</v>
      </c>
      <c r="H41" s="168">
        <f t="shared" si="14"/>
        <v>100647.02000000002</v>
      </c>
      <c r="I41" s="168">
        <f>I43+I44</f>
        <v>77000</v>
      </c>
      <c r="J41" s="168">
        <f t="shared" ref="J41:K41" si="30">J43+J44</f>
        <v>45000</v>
      </c>
      <c r="K41" s="168">
        <f t="shared" si="30"/>
        <v>36462.019999999997</v>
      </c>
      <c r="L41" s="194">
        <f t="shared" ref="L41:L43" si="31">K41/J41*100</f>
        <v>81.026711111111098</v>
      </c>
      <c r="M41" s="168">
        <f>K41-J41</f>
        <v>-8537.9800000000032</v>
      </c>
      <c r="N41" s="168">
        <f>D41+I41</f>
        <v>897200</v>
      </c>
      <c r="O41" s="168">
        <f t="shared" si="16"/>
        <v>642500</v>
      </c>
      <c r="P41" s="168">
        <f>F41+K41</f>
        <v>734609.04</v>
      </c>
      <c r="Q41" s="194">
        <f t="shared" si="11"/>
        <v>114.33603735408562</v>
      </c>
      <c r="R41" s="168">
        <f t="shared" si="17"/>
        <v>92109.040000000037</v>
      </c>
    </row>
    <row r="42" spans="2:18" ht="43.5" customHeight="1" x14ac:dyDescent="0.2">
      <c r="B42" s="101">
        <v>24060300</v>
      </c>
      <c r="C42" s="101" t="s">
        <v>219</v>
      </c>
      <c r="D42" s="78">
        <v>600000</v>
      </c>
      <c r="E42" s="78">
        <v>483000</v>
      </c>
      <c r="F42" s="78">
        <v>540295.91</v>
      </c>
      <c r="G42" s="195">
        <f t="shared" si="10"/>
        <v>111.86250724637681</v>
      </c>
      <c r="H42" s="78">
        <f t="shared" si="14"/>
        <v>57295.910000000033</v>
      </c>
      <c r="I42" s="196">
        <v>0</v>
      </c>
      <c r="J42" s="196">
        <v>0</v>
      </c>
      <c r="K42" s="78">
        <v>0</v>
      </c>
      <c r="L42" s="195">
        <v>0</v>
      </c>
      <c r="M42" s="78">
        <f t="shared" si="15"/>
        <v>0</v>
      </c>
      <c r="N42" s="78">
        <f t="shared" si="3"/>
        <v>600000</v>
      </c>
      <c r="O42" s="78">
        <f t="shared" si="16"/>
        <v>483000</v>
      </c>
      <c r="P42" s="78">
        <f t="shared" si="4"/>
        <v>540295.91</v>
      </c>
      <c r="Q42" s="195">
        <f t="shared" si="11"/>
        <v>111.86250724637681</v>
      </c>
      <c r="R42" s="78">
        <f t="shared" si="17"/>
        <v>57295.910000000033</v>
      </c>
    </row>
    <row r="43" spans="2:18" ht="87.75" customHeight="1" x14ac:dyDescent="0.2">
      <c r="B43" s="101">
        <v>24062100</v>
      </c>
      <c r="C43" s="101" t="s">
        <v>254</v>
      </c>
      <c r="D43" s="78">
        <v>0</v>
      </c>
      <c r="E43" s="78">
        <v>0</v>
      </c>
      <c r="F43" s="78">
        <v>0</v>
      </c>
      <c r="G43" s="195">
        <v>0</v>
      </c>
      <c r="H43" s="78">
        <f t="shared" si="14"/>
        <v>0</v>
      </c>
      <c r="I43" s="196">
        <v>77000</v>
      </c>
      <c r="J43" s="196">
        <v>45000</v>
      </c>
      <c r="K43" s="78">
        <v>36462.019999999997</v>
      </c>
      <c r="L43" s="195">
        <f t="shared" si="31"/>
        <v>81.026711111111098</v>
      </c>
      <c r="M43" s="78">
        <f t="shared" si="15"/>
        <v>-8537.9800000000032</v>
      </c>
      <c r="N43" s="78">
        <f t="shared" si="3"/>
        <v>77000</v>
      </c>
      <c r="O43" s="78">
        <f t="shared" si="16"/>
        <v>45000</v>
      </c>
      <c r="P43" s="78">
        <f t="shared" si="4"/>
        <v>36462.019999999997</v>
      </c>
      <c r="Q43" s="195">
        <f t="shared" si="11"/>
        <v>81.026711111111098</v>
      </c>
      <c r="R43" s="78">
        <f t="shared" si="17"/>
        <v>-8537.9800000000032</v>
      </c>
    </row>
    <row r="44" spans="2:18" ht="193.5" customHeight="1" x14ac:dyDescent="0.2">
      <c r="B44" s="101">
        <v>24062200</v>
      </c>
      <c r="C44" s="101" t="s">
        <v>229</v>
      </c>
      <c r="D44" s="78">
        <v>220200</v>
      </c>
      <c r="E44" s="78">
        <v>114500</v>
      </c>
      <c r="F44" s="78">
        <v>157851.10999999999</v>
      </c>
      <c r="G44" s="195">
        <f t="shared" si="10"/>
        <v>137.86123144104803</v>
      </c>
      <c r="H44" s="78">
        <f t="shared" si="14"/>
        <v>43351.109999999986</v>
      </c>
      <c r="I44" s="196">
        <v>0</v>
      </c>
      <c r="J44" s="196">
        <v>0</v>
      </c>
      <c r="K44" s="78">
        <v>0</v>
      </c>
      <c r="L44" s="195">
        <v>0</v>
      </c>
      <c r="M44" s="78">
        <f t="shared" si="15"/>
        <v>0</v>
      </c>
      <c r="N44" s="78">
        <f t="shared" si="3"/>
        <v>220200</v>
      </c>
      <c r="O44" s="78">
        <f t="shared" si="16"/>
        <v>114500</v>
      </c>
      <c r="P44" s="78">
        <f t="shared" si="4"/>
        <v>157851.10999999999</v>
      </c>
      <c r="Q44" s="195">
        <f t="shared" si="11"/>
        <v>137.86123144104803</v>
      </c>
      <c r="R44" s="78">
        <f t="shared" si="17"/>
        <v>43351.109999999986</v>
      </c>
    </row>
    <row r="45" spans="2:18" ht="34.5" customHeight="1" x14ac:dyDescent="0.2">
      <c r="B45" s="102">
        <v>30000000</v>
      </c>
      <c r="C45" s="22" t="s">
        <v>243</v>
      </c>
      <c r="D45" s="168">
        <f>D46+D47</f>
        <v>0</v>
      </c>
      <c r="E45" s="168">
        <f>E46+E47</f>
        <v>0</v>
      </c>
      <c r="F45" s="168">
        <f>F46+F47</f>
        <v>0</v>
      </c>
      <c r="G45" s="194">
        <v>0</v>
      </c>
      <c r="H45" s="168">
        <f t="shared" si="14"/>
        <v>0</v>
      </c>
      <c r="I45" s="168">
        <f>I46+I47</f>
        <v>1430600</v>
      </c>
      <c r="J45" s="168">
        <f t="shared" ref="J45:K45" si="32">J46+J47</f>
        <v>836700</v>
      </c>
      <c r="K45" s="168">
        <f t="shared" si="32"/>
        <v>705770.11</v>
      </c>
      <c r="L45" s="194">
        <f>K45/J45*100</f>
        <v>84.35163260427872</v>
      </c>
      <c r="M45" s="168">
        <f t="shared" si="15"/>
        <v>-130929.89000000001</v>
      </c>
      <c r="N45" s="168">
        <f t="shared" si="3"/>
        <v>1430600</v>
      </c>
      <c r="O45" s="168">
        <f t="shared" si="16"/>
        <v>836700</v>
      </c>
      <c r="P45" s="168">
        <f t="shared" si="4"/>
        <v>705770.11</v>
      </c>
      <c r="Q45" s="194">
        <f t="shared" si="11"/>
        <v>84.35163260427872</v>
      </c>
      <c r="R45" s="168">
        <f t="shared" si="17"/>
        <v>-130929.89000000001</v>
      </c>
    </row>
    <row r="46" spans="2:18" ht="63" customHeight="1" x14ac:dyDescent="0.3">
      <c r="B46" s="101">
        <v>31030000</v>
      </c>
      <c r="C46" s="108" t="s">
        <v>237</v>
      </c>
      <c r="D46" s="78">
        <v>0</v>
      </c>
      <c r="E46" s="78">
        <v>0</v>
      </c>
      <c r="F46" s="78">
        <v>0</v>
      </c>
      <c r="G46" s="195">
        <v>0</v>
      </c>
      <c r="H46" s="78">
        <f>F46-E46</f>
        <v>0</v>
      </c>
      <c r="I46" s="196">
        <v>225300</v>
      </c>
      <c r="J46" s="196">
        <v>116700</v>
      </c>
      <c r="K46" s="78">
        <v>164370</v>
      </c>
      <c r="L46" s="195">
        <f>K46/J46*100</f>
        <v>140.8483290488432</v>
      </c>
      <c r="M46" s="78">
        <f>K46-J46</f>
        <v>47670</v>
      </c>
      <c r="N46" s="78">
        <f t="shared" si="3"/>
        <v>225300</v>
      </c>
      <c r="O46" s="198">
        <f t="shared" ref="O46:O63" si="33">E46+J46</f>
        <v>116700</v>
      </c>
      <c r="P46" s="78">
        <f t="shared" si="4"/>
        <v>164370</v>
      </c>
      <c r="Q46" s="195">
        <f t="shared" ref="Q46:Q76" si="34">P46/O46*100</f>
        <v>140.8483290488432</v>
      </c>
      <c r="R46" s="78">
        <f>P46-O46</f>
        <v>47670</v>
      </c>
    </row>
    <row r="47" spans="2:18" ht="102.75" customHeight="1" x14ac:dyDescent="0.2">
      <c r="B47" s="101">
        <v>33010100</v>
      </c>
      <c r="C47" s="80" t="s">
        <v>238</v>
      </c>
      <c r="D47" s="78">
        <v>0</v>
      </c>
      <c r="E47" s="78">
        <v>0</v>
      </c>
      <c r="F47" s="78">
        <v>0</v>
      </c>
      <c r="G47" s="195">
        <v>0</v>
      </c>
      <c r="H47" s="78">
        <f t="shared" ref="H47:H64" si="35">F47-E47</f>
        <v>0</v>
      </c>
      <c r="I47" s="196">
        <v>1205300</v>
      </c>
      <c r="J47" s="196">
        <v>720000</v>
      </c>
      <c r="K47" s="78">
        <v>541400.11</v>
      </c>
      <c r="L47" s="195">
        <f>K47/J47*100</f>
        <v>75.19445972222222</v>
      </c>
      <c r="M47" s="78">
        <f t="shared" ref="M47:M76" si="36">K47-J47</f>
        <v>-178599.89</v>
      </c>
      <c r="N47" s="78">
        <f t="shared" si="3"/>
        <v>1205300</v>
      </c>
      <c r="O47" s="198">
        <f t="shared" si="33"/>
        <v>720000</v>
      </c>
      <c r="P47" s="78">
        <f t="shared" si="4"/>
        <v>541400.11</v>
      </c>
      <c r="Q47" s="195">
        <f t="shared" si="34"/>
        <v>75.19445972222222</v>
      </c>
      <c r="R47" s="78">
        <f t="shared" ref="R47:R76" si="37">P47-O47</f>
        <v>-178599.89</v>
      </c>
    </row>
    <row r="48" spans="2:18" ht="84.75" customHeight="1" x14ac:dyDescent="0.2">
      <c r="B48" s="101">
        <v>50110000</v>
      </c>
      <c r="C48" s="80" t="s">
        <v>350</v>
      </c>
      <c r="D48" s="78">
        <v>0</v>
      </c>
      <c r="E48" s="78">
        <v>0</v>
      </c>
      <c r="F48" s="78">
        <v>0</v>
      </c>
      <c r="G48" s="195">
        <v>0</v>
      </c>
      <c r="H48" s="78">
        <f t="shared" ref="H48" si="38">F48-E48</f>
        <v>0</v>
      </c>
      <c r="I48" s="196">
        <v>0</v>
      </c>
      <c r="J48" s="196">
        <v>0</v>
      </c>
      <c r="K48" s="78">
        <v>265000</v>
      </c>
      <c r="L48" s="195">
        <v>0</v>
      </c>
      <c r="M48" s="78">
        <f t="shared" ref="M48" si="39">K48-J48</f>
        <v>265000</v>
      </c>
      <c r="N48" s="78">
        <f t="shared" ref="N48" si="40">D48+I48</f>
        <v>0</v>
      </c>
      <c r="O48" s="198">
        <f t="shared" ref="O48" si="41">E48+J48</f>
        <v>0</v>
      </c>
      <c r="P48" s="78">
        <f t="shared" ref="P48" si="42">F48+K48</f>
        <v>265000</v>
      </c>
      <c r="Q48" s="195">
        <v>0</v>
      </c>
      <c r="R48" s="78">
        <f t="shared" ref="R48" si="43">P48-O48</f>
        <v>265000</v>
      </c>
    </row>
    <row r="49" spans="2:18" ht="87" customHeight="1" x14ac:dyDescent="0.2">
      <c r="B49" s="216" t="s">
        <v>413</v>
      </c>
      <c r="C49" s="216"/>
      <c r="D49" s="199">
        <f>D9+D24</f>
        <v>611227121</v>
      </c>
      <c r="E49" s="199">
        <f>E9+E24+E45</f>
        <v>295439246</v>
      </c>
      <c r="F49" s="199">
        <f>F9+F24+F45</f>
        <v>300228631.63</v>
      </c>
      <c r="G49" s="194">
        <f>F49/E49*100</f>
        <v>101.62110677401337</v>
      </c>
      <c r="H49" s="199">
        <f t="shared" si="35"/>
        <v>4789385.6299999952</v>
      </c>
      <c r="I49" s="199">
        <f>I9+I24+I45+I48</f>
        <v>1734400</v>
      </c>
      <c r="J49" s="199">
        <f>J9+J24+J45+J48</f>
        <v>996500</v>
      </c>
      <c r="K49" s="199">
        <f>K9+K24+K45+K48</f>
        <v>1134231.26</v>
      </c>
      <c r="L49" s="194">
        <f>K49/J49*100</f>
        <v>113.82150125439037</v>
      </c>
      <c r="M49" s="199">
        <f t="shared" si="36"/>
        <v>137731.26</v>
      </c>
      <c r="N49" s="199">
        <f>D49+I49</f>
        <v>612961521</v>
      </c>
      <c r="O49" s="199">
        <f>E49+J49</f>
        <v>296435746</v>
      </c>
      <c r="P49" s="199">
        <f t="shared" si="4"/>
        <v>301362862.88999999</v>
      </c>
      <c r="Q49" s="200">
        <f t="shared" si="34"/>
        <v>101.66211968579523</v>
      </c>
      <c r="R49" s="199">
        <f t="shared" si="37"/>
        <v>4927116.8899999857</v>
      </c>
    </row>
    <row r="50" spans="2:18" ht="41.25" customHeight="1" x14ac:dyDescent="0.2">
      <c r="B50" s="228" t="s">
        <v>2</v>
      </c>
      <c r="C50" s="230" t="s">
        <v>239</v>
      </c>
      <c r="D50" s="210" t="s">
        <v>183</v>
      </c>
      <c r="E50" s="211"/>
      <c r="F50" s="212"/>
      <c r="G50" s="212"/>
      <c r="H50" s="213"/>
      <c r="I50" s="210" t="s">
        <v>184</v>
      </c>
      <c r="J50" s="211"/>
      <c r="K50" s="214"/>
      <c r="L50" s="214"/>
      <c r="M50" s="215"/>
      <c r="N50" s="224" t="s">
        <v>185</v>
      </c>
      <c r="O50" s="225"/>
      <c r="P50" s="226"/>
      <c r="Q50" s="226"/>
      <c r="R50" s="227"/>
    </row>
    <row r="51" spans="2:18" ht="197.25" customHeight="1" x14ac:dyDescent="0.2">
      <c r="B51" s="229"/>
      <c r="C51" s="231"/>
      <c r="D51" s="22" t="s">
        <v>362</v>
      </c>
      <c r="E51" s="22" t="s">
        <v>385</v>
      </c>
      <c r="F51" s="22" t="s">
        <v>386</v>
      </c>
      <c r="G51" s="86" t="s">
        <v>387</v>
      </c>
      <c r="H51" s="87" t="s">
        <v>388</v>
      </c>
      <c r="I51" s="22" t="s">
        <v>362</v>
      </c>
      <c r="J51" s="22" t="s">
        <v>385</v>
      </c>
      <c r="K51" s="22" t="s">
        <v>386</v>
      </c>
      <c r="L51" s="86" t="s">
        <v>387</v>
      </c>
      <c r="M51" s="87" t="s">
        <v>388</v>
      </c>
      <c r="N51" s="22" t="s">
        <v>362</v>
      </c>
      <c r="O51" s="22" t="s">
        <v>385</v>
      </c>
      <c r="P51" s="22" t="s">
        <v>386</v>
      </c>
      <c r="Q51" s="86" t="s">
        <v>387</v>
      </c>
      <c r="R51" s="87" t="s">
        <v>388</v>
      </c>
    </row>
    <row r="52" spans="2:18" ht="135.75" customHeight="1" x14ac:dyDescent="0.2">
      <c r="B52" s="109">
        <v>41021400</v>
      </c>
      <c r="C52" s="110" t="s">
        <v>383</v>
      </c>
      <c r="D52" s="78">
        <v>5758100</v>
      </c>
      <c r="E52" s="78">
        <v>2878800</v>
      </c>
      <c r="F52" s="78">
        <v>2878800</v>
      </c>
      <c r="G52" s="195">
        <f>F52/E52*100</f>
        <v>100</v>
      </c>
      <c r="H52" s="78">
        <f>F52-E52</f>
        <v>0</v>
      </c>
      <c r="I52" s="78">
        <v>0</v>
      </c>
      <c r="J52" s="78">
        <v>0</v>
      </c>
      <c r="K52" s="78">
        <v>0</v>
      </c>
      <c r="L52" s="195">
        <v>0</v>
      </c>
      <c r="M52" s="78">
        <f t="shared" ref="M52" si="44">K52-J52</f>
        <v>0</v>
      </c>
      <c r="N52" s="78">
        <f t="shared" ref="N52" si="45">D52+I52</f>
        <v>5758100</v>
      </c>
      <c r="O52" s="78">
        <f t="shared" ref="O52" si="46">E52+J52</f>
        <v>2878800</v>
      </c>
      <c r="P52" s="78">
        <f>F52+K52</f>
        <v>2878800</v>
      </c>
      <c r="Q52" s="195">
        <f t="shared" ref="Q52" si="47">P52/O52*100</f>
        <v>100</v>
      </c>
      <c r="R52" s="78">
        <f t="shared" ref="R52" si="48">P52-O52</f>
        <v>0</v>
      </c>
    </row>
    <row r="53" spans="2:18" ht="51.75" customHeight="1" x14ac:dyDescent="0.2">
      <c r="B53" s="98">
        <v>41030000</v>
      </c>
      <c r="C53" s="98" t="s">
        <v>231</v>
      </c>
      <c r="D53" s="168">
        <f>D58+D59+D60+D61+D55+D54</f>
        <v>153746100</v>
      </c>
      <c r="E53" s="168">
        <f t="shared" ref="E53:F53" si="49">E58+E59+E60+E61+E55+E54</f>
        <v>139342700</v>
      </c>
      <c r="F53" s="168">
        <f t="shared" si="49"/>
        <v>139415300</v>
      </c>
      <c r="G53" s="194">
        <f>F53/E53*100</f>
        <v>100.05210176062327</v>
      </c>
      <c r="H53" s="168">
        <f>F53-E53</f>
        <v>72600</v>
      </c>
      <c r="I53" s="168">
        <f>+I54+I55+I57+I58+I59+I60+I61+I56</f>
        <v>16592373</v>
      </c>
      <c r="J53" s="168">
        <f>+J54+J55+J57+J58+J59+J60+J61+J56</f>
        <v>16592373</v>
      </c>
      <c r="K53" s="168">
        <f>+K54+K55+K57+K58+K59+K60+K61+K56</f>
        <v>6187166.2000000002</v>
      </c>
      <c r="L53" s="194">
        <f>K53/J53*100</f>
        <v>37.28921836557074</v>
      </c>
      <c r="M53" s="168">
        <f t="shared" si="36"/>
        <v>-10405206.800000001</v>
      </c>
      <c r="N53" s="168">
        <f t="shared" si="3"/>
        <v>170338473</v>
      </c>
      <c r="O53" s="168">
        <f t="shared" si="33"/>
        <v>155935073</v>
      </c>
      <c r="P53" s="168">
        <f>F53+K53</f>
        <v>145602466.19999999</v>
      </c>
      <c r="Q53" s="194">
        <f t="shared" si="34"/>
        <v>93.37377627674563</v>
      </c>
      <c r="R53" s="168">
        <f t="shared" si="37"/>
        <v>-10332606.800000012</v>
      </c>
    </row>
    <row r="54" spans="2:18" ht="72" customHeight="1" x14ac:dyDescent="0.2">
      <c r="B54" s="100">
        <v>41031100</v>
      </c>
      <c r="C54" s="100" t="s">
        <v>382</v>
      </c>
      <c r="D54" s="78">
        <v>6926700</v>
      </c>
      <c r="E54" s="78">
        <v>6926700</v>
      </c>
      <c r="F54" s="78">
        <v>6926700</v>
      </c>
      <c r="G54" s="194">
        <f>F54/E54*100</f>
        <v>100</v>
      </c>
      <c r="H54" s="168">
        <f>F54-E54</f>
        <v>0</v>
      </c>
      <c r="I54" s="78">
        <v>0</v>
      </c>
      <c r="J54" s="78">
        <v>0</v>
      </c>
      <c r="K54" s="78">
        <v>0</v>
      </c>
      <c r="L54" s="194">
        <v>0</v>
      </c>
      <c r="M54" s="78">
        <f t="shared" ref="M54" si="50">K54-J54</f>
        <v>0</v>
      </c>
      <c r="N54" s="78">
        <f t="shared" ref="N54" si="51">D54+I54</f>
        <v>6926700</v>
      </c>
      <c r="O54" s="78">
        <f t="shared" ref="O54" si="52">E54+J54</f>
        <v>6926700</v>
      </c>
      <c r="P54" s="78">
        <f>F54+K54</f>
        <v>6926700</v>
      </c>
      <c r="Q54" s="195">
        <f t="shared" ref="Q54" si="53">P54/O54*100</f>
        <v>100</v>
      </c>
      <c r="R54" s="78">
        <f t="shared" ref="R54" si="54">P54-O54</f>
        <v>0</v>
      </c>
    </row>
    <row r="55" spans="2:18" ht="153" hidden="1" customHeight="1" x14ac:dyDescent="0.2">
      <c r="B55" s="100">
        <v>41032800</v>
      </c>
      <c r="C55" s="111" t="s">
        <v>351</v>
      </c>
      <c r="D55" s="78"/>
      <c r="E55" s="78"/>
      <c r="F55" s="78"/>
      <c r="G55" s="195"/>
      <c r="H55" s="78">
        <f>F55-E55</f>
        <v>0</v>
      </c>
      <c r="I55" s="78">
        <v>0</v>
      </c>
      <c r="J55" s="78">
        <v>0</v>
      </c>
      <c r="K55" s="78">
        <v>0</v>
      </c>
      <c r="L55" s="194" t="e">
        <f t="shared" ref="L55:L56" si="55">K55/J55*100</f>
        <v>#DIV/0!</v>
      </c>
      <c r="M55" s="78">
        <f t="shared" ref="M55:M56" si="56">K55-J55</f>
        <v>0</v>
      </c>
      <c r="N55" s="78">
        <f t="shared" ref="N55:N56" si="57">D55+I55</f>
        <v>0</v>
      </c>
      <c r="O55" s="78">
        <f t="shared" ref="O55:O56" si="58">E55+J55</f>
        <v>0</v>
      </c>
      <c r="P55" s="78">
        <f t="shared" ref="P55:P56" si="59">F55+K55</f>
        <v>0</v>
      </c>
      <c r="Q55" s="195" t="e">
        <f t="shared" ref="Q55:Q56" si="60">P55/O55*100</f>
        <v>#DIV/0!</v>
      </c>
      <c r="R55" s="78">
        <f t="shared" ref="R55:R56" si="61">P55-O55</f>
        <v>0</v>
      </c>
    </row>
    <row r="56" spans="2:18" ht="81.75" customHeight="1" x14ac:dyDescent="0.2">
      <c r="B56" s="100">
        <v>41031400</v>
      </c>
      <c r="C56" s="111" t="s">
        <v>390</v>
      </c>
      <c r="D56" s="78">
        <v>0</v>
      </c>
      <c r="E56" s="78">
        <v>0</v>
      </c>
      <c r="F56" s="78">
        <v>0</v>
      </c>
      <c r="G56" s="195">
        <v>0</v>
      </c>
      <c r="H56" s="78">
        <v>0</v>
      </c>
      <c r="I56" s="78">
        <v>16309400</v>
      </c>
      <c r="J56" s="78">
        <v>16309400</v>
      </c>
      <c r="K56" s="78">
        <v>6187166.2000000002</v>
      </c>
      <c r="L56" s="194">
        <f t="shared" si="55"/>
        <v>37.936197530258625</v>
      </c>
      <c r="M56" s="78">
        <f t="shared" si="56"/>
        <v>-10122233.800000001</v>
      </c>
      <c r="N56" s="78">
        <f t="shared" si="57"/>
        <v>16309400</v>
      </c>
      <c r="O56" s="78">
        <f t="shared" si="58"/>
        <v>16309400</v>
      </c>
      <c r="P56" s="78">
        <f t="shared" si="59"/>
        <v>6187166.2000000002</v>
      </c>
      <c r="Q56" s="195">
        <f t="shared" si="60"/>
        <v>37.936197530258625</v>
      </c>
      <c r="R56" s="78">
        <f t="shared" si="61"/>
        <v>-10122233.800000001</v>
      </c>
    </row>
    <row r="57" spans="2:18" ht="62.25" customHeight="1" x14ac:dyDescent="0.2">
      <c r="B57" s="100">
        <v>41033100</v>
      </c>
      <c r="C57" s="111" t="s">
        <v>356</v>
      </c>
      <c r="D57" s="78">
        <v>0</v>
      </c>
      <c r="E57" s="78">
        <v>0</v>
      </c>
      <c r="F57" s="78">
        <v>0</v>
      </c>
      <c r="G57" s="195">
        <v>0</v>
      </c>
      <c r="H57" s="78">
        <v>0</v>
      </c>
      <c r="I57" s="196">
        <v>282973</v>
      </c>
      <c r="J57" s="196">
        <v>282973</v>
      </c>
      <c r="K57" s="78">
        <v>0</v>
      </c>
      <c r="L57" s="195">
        <f t="shared" ref="L57" si="62">K57/J57*100</f>
        <v>0</v>
      </c>
      <c r="M57" s="78">
        <f t="shared" ref="M57" si="63">K57-J57</f>
        <v>-282973</v>
      </c>
      <c r="N57" s="78">
        <f t="shared" ref="N57" si="64">D57+I57</f>
        <v>282973</v>
      </c>
      <c r="O57" s="78">
        <f t="shared" ref="O57" si="65">E57+J57</f>
        <v>282973</v>
      </c>
      <c r="P57" s="78">
        <f t="shared" ref="P57" si="66">F57+K57</f>
        <v>0</v>
      </c>
      <c r="Q57" s="195">
        <f>P57/O57*100</f>
        <v>0</v>
      </c>
      <c r="R57" s="78">
        <f t="shared" ref="R57" si="67">P57-O57</f>
        <v>-282973</v>
      </c>
    </row>
    <row r="58" spans="2:18" ht="53.25" customHeight="1" x14ac:dyDescent="0.2">
      <c r="B58" s="79">
        <v>41033900</v>
      </c>
      <c r="C58" s="80" t="s">
        <v>232</v>
      </c>
      <c r="D58" s="78">
        <v>130236600</v>
      </c>
      <c r="E58" s="78">
        <v>116587800</v>
      </c>
      <c r="F58" s="78">
        <v>116587800</v>
      </c>
      <c r="G58" s="195">
        <f>F58/E58*100</f>
        <v>100</v>
      </c>
      <c r="H58" s="78">
        <f t="shared" si="35"/>
        <v>0</v>
      </c>
      <c r="I58" s="196">
        <v>0</v>
      </c>
      <c r="J58" s="196">
        <v>0</v>
      </c>
      <c r="K58" s="78">
        <v>0</v>
      </c>
      <c r="L58" s="195">
        <v>0</v>
      </c>
      <c r="M58" s="78">
        <f t="shared" si="36"/>
        <v>0</v>
      </c>
      <c r="N58" s="78">
        <f t="shared" si="3"/>
        <v>130236600</v>
      </c>
      <c r="O58" s="78">
        <f t="shared" si="33"/>
        <v>116587800</v>
      </c>
      <c r="P58" s="78">
        <f t="shared" si="4"/>
        <v>116587800</v>
      </c>
      <c r="Q58" s="195">
        <f t="shared" si="34"/>
        <v>100</v>
      </c>
      <c r="R58" s="78">
        <f t="shared" si="37"/>
        <v>0</v>
      </c>
    </row>
    <row r="59" spans="2:18" ht="68.25" customHeight="1" x14ac:dyDescent="0.2">
      <c r="B59" s="79">
        <v>41035400</v>
      </c>
      <c r="C59" s="80" t="s">
        <v>333</v>
      </c>
      <c r="D59" s="78">
        <v>627000</v>
      </c>
      <c r="E59" s="78">
        <v>627000</v>
      </c>
      <c r="F59" s="78">
        <v>627000</v>
      </c>
      <c r="G59" s="195">
        <f t="shared" ref="G59:G61" si="68">F59/E59*100</f>
        <v>100</v>
      </c>
      <c r="H59" s="78">
        <f t="shared" si="35"/>
        <v>0</v>
      </c>
      <c r="I59" s="196">
        <v>0</v>
      </c>
      <c r="J59" s="196">
        <v>0</v>
      </c>
      <c r="K59" s="78">
        <v>0</v>
      </c>
      <c r="L59" s="195">
        <v>0</v>
      </c>
      <c r="M59" s="78">
        <v>0</v>
      </c>
      <c r="N59" s="78">
        <f t="shared" si="3"/>
        <v>627000</v>
      </c>
      <c r="O59" s="78">
        <f t="shared" si="33"/>
        <v>627000</v>
      </c>
      <c r="P59" s="78">
        <f t="shared" si="4"/>
        <v>627000</v>
      </c>
      <c r="Q59" s="195">
        <f t="shared" si="34"/>
        <v>100</v>
      </c>
      <c r="R59" s="78">
        <f t="shared" si="37"/>
        <v>0</v>
      </c>
    </row>
    <row r="60" spans="2:18" ht="98.25" customHeight="1" x14ac:dyDescent="0.2">
      <c r="B60" s="79">
        <v>41036000</v>
      </c>
      <c r="C60" s="112" t="s">
        <v>334</v>
      </c>
      <c r="D60" s="78">
        <v>1777900</v>
      </c>
      <c r="E60" s="78">
        <v>1023300</v>
      </c>
      <c r="F60" s="78">
        <v>1095900</v>
      </c>
      <c r="G60" s="195">
        <f t="shared" si="68"/>
        <v>107.09469363822926</v>
      </c>
      <c r="H60" s="78">
        <f t="shared" ref="H60" si="69">F60-E60</f>
        <v>72600</v>
      </c>
      <c r="I60" s="196">
        <v>0</v>
      </c>
      <c r="J60" s="196">
        <v>0</v>
      </c>
      <c r="K60" s="78">
        <v>0</v>
      </c>
      <c r="L60" s="195">
        <v>0</v>
      </c>
      <c r="M60" s="78">
        <v>0</v>
      </c>
      <c r="N60" s="78">
        <f t="shared" si="3"/>
        <v>1777900</v>
      </c>
      <c r="O60" s="78">
        <f t="shared" si="33"/>
        <v>1023300</v>
      </c>
      <c r="P60" s="78">
        <f t="shared" si="4"/>
        <v>1095900</v>
      </c>
      <c r="Q60" s="195">
        <f t="shared" si="34"/>
        <v>107.09469363822926</v>
      </c>
      <c r="R60" s="78">
        <f t="shared" si="37"/>
        <v>72600</v>
      </c>
    </row>
    <row r="61" spans="2:18" ht="67.5" customHeight="1" x14ac:dyDescent="0.2">
      <c r="B61" s="79">
        <v>41036300</v>
      </c>
      <c r="C61" s="80" t="s">
        <v>335</v>
      </c>
      <c r="D61" s="78">
        <v>14177900</v>
      </c>
      <c r="E61" s="78">
        <v>14177900</v>
      </c>
      <c r="F61" s="78">
        <v>14177900</v>
      </c>
      <c r="G61" s="195">
        <f t="shared" si="68"/>
        <v>100</v>
      </c>
      <c r="H61" s="78">
        <f t="shared" si="35"/>
        <v>0</v>
      </c>
      <c r="I61" s="196">
        <v>0</v>
      </c>
      <c r="J61" s="196">
        <v>0</v>
      </c>
      <c r="K61" s="78">
        <v>0</v>
      </c>
      <c r="L61" s="195">
        <v>0</v>
      </c>
      <c r="M61" s="78">
        <v>0</v>
      </c>
      <c r="N61" s="78">
        <f t="shared" si="3"/>
        <v>14177900</v>
      </c>
      <c r="O61" s="78">
        <f t="shared" si="33"/>
        <v>14177900</v>
      </c>
      <c r="P61" s="78">
        <f t="shared" si="4"/>
        <v>14177900</v>
      </c>
      <c r="Q61" s="195">
        <f t="shared" si="34"/>
        <v>100</v>
      </c>
      <c r="R61" s="78">
        <f t="shared" si="37"/>
        <v>0</v>
      </c>
    </row>
    <row r="62" spans="2:18" ht="62.25" hidden="1" customHeight="1" x14ac:dyDescent="0.2">
      <c r="B62" s="88">
        <v>41040000</v>
      </c>
      <c r="C62" s="22" t="s">
        <v>319</v>
      </c>
      <c r="D62" s="168">
        <f>D63</f>
        <v>0</v>
      </c>
      <c r="E62" s="168">
        <f t="shared" ref="E62:F62" si="70">E63</f>
        <v>0</v>
      </c>
      <c r="F62" s="168">
        <f t="shared" si="70"/>
        <v>0</v>
      </c>
      <c r="G62" s="194">
        <v>0</v>
      </c>
      <c r="H62" s="168">
        <f t="shared" si="35"/>
        <v>0</v>
      </c>
      <c r="I62" s="197">
        <v>0</v>
      </c>
      <c r="J62" s="197">
        <v>0</v>
      </c>
      <c r="K62" s="168">
        <v>0</v>
      </c>
      <c r="L62" s="194">
        <v>0</v>
      </c>
      <c r="M62" s="168">
        <f t="shared" si="36"/>
        <v>0</v>
      </c>
      <c r="N62" s="168">
        <f t="shared" si="3"/>
        <v>0</v>
      </c>
      <c r="O62" s="168">
        <f t="shared" si="33"/>
        <v>0</v>
      </c>
      <c r="P62" s="168">
        <f t="shared" si="4"/>
        <v>0</v>
      </c>
      <c r="Q62" s="194">
        <v>0</v>
      </c>
      <c r="R62" s="168">
        <f t="shared" si="37"/>
        <v>0</v>
      </c>
    </row>
    <row r="63" spans="2:18" ht="62.25" hidden="1" customHeight="1" x14ac:dyDescent="0.2">
      <c r="B63" s="79">
        <v>41040400</v>
      </c>
      <c r="C63" s="80" t="s">
        <v>320</v>
      </c>
      <c r="D63" s="78">
        <v>0</v>
      </c>
      <c r="E63" s="78">
        <v>0</v>
      </c>
      <c r="F63" s="78">
        <v>0</v>
      </c>
      <c r="G63" s="195">
        <v>0</v>
      </c>
      <c r="H63" s="78">
        <f t="shared" si="35"/>
        <v>0</v>
      </c>
      <c r="I63" s="196">
        <v>0</v>
      </c>
      <c r="J63" s="196">
        <v>0</v>
      </c>
      <c r="K63" s="78">
        <v>0</v>
      </c>
      <c r="L63" s="195">
        <v>0</v>
      </c>
      <c r="M63" s="78">
        <f t="shared" si="36"/>
        <v>0</v>
      </c>
      <c r="N63" s="78">
        <f t="shared" si="3"/>
        <v>0</v>
      </c>
      <c r="O63" s="78">
        <f t="shared" si="33"/>
        <v>0</v>
      </c>
      <c r="P63" s="78">
        <f t="shared" si="4"/>
        <v>0</v>
      </c>
      <c r="Q63" s="195">
        <v>0</v>
      </c>
      <c r="R63" s="78">
        <f t="shared" si="37"/>
        <v>0</v>
      </c>
    </row>
    <row r="64" spans="2:18" ht="62.25" customHeight="1" x14ac:dyDescent="0.2">
      <c r="B64" s="113">
        <v>41050000</v>
      </c>
      <c r="C64" s="22" t="s">
        <v>233</v>
      </c>
      <c r="D64" s="168">
        <f>D68+D71+D74+D73+D65+D66+D67</f>
        <v>18888913.390000001</v>
      </c>
      <c r="E64" s="168">
        <f t="shared" ref="E64:F64" si="71">E68+E71+E74+E73+E65+E66+E67</f>
        <v>16928840.149999999</v>
      </c>
      <c r="F64" s="168">
        <f t="shared" si="71"/>
        <v>16911256.43</v>
      </c>
      <c r="G64" s="194">
        <f t="shared" ref="G64:G76" si="72">F64/E64*100</f>
        <v>99.896131572841398</v>
      </c>
      <c r="H64" s="168">
        <f t="shared" si="35"/>
        <v>-17583.719999998808</v>
      </c>
      <c r="I64" s="168">
        <f>+I68+I71+I70</f>
        <v>0</v>
      </c>
      <c r="J64" s="168">
        <f t="shared" ref="J64:K64" si="73">+J68+J71+J70</f>
        <v>0</v>
      </c>
      <c r="K64" s="168">
        <f t="shared" si="73"/>
        <v>0</v>
      </c>
      <c r="L64" s="194">
        <v>0</v>
      </c>
      <c r="M64" s="168">
        <f t="shared" si="36"/>
        <v>0</v>
      </c>
      <c r="N64" s="168">
        <f t="shared" ref="N64:O64" si="74">D64+I64</f>
        <v>18888913.390000001</v>
      </c>
      <c r="O64" s="168">
        <f t="shared" si="74"/>
        <v>16928840.149999999</v>
      </c>
      <c r="P64" s="168">
        <f t="shared" si="4"/>
        <v>16911256.43</v>
      </c>
      <c r="Q64" s="194">
        <f>P64/O64*100</f>
        <v>99.896131572841398</v>
      </c>
      <c r="R64" s="168">
        <f>P64-O64</f>
        <v>-17583.719999998808</v>
      </c>
    </row>
    <row r="65" spans="2:245" ht="39.75" hidden="1" customHeight="1" x14ac:dyDescent="0.2">
      <c r="B65" s="114">
        <v>41050100</v>
      </c>
      <c r="C65" s="80" t="s">
        <v>352</v>
      </c>
      <c r="D65" s="78">
        <v>0</v>
      </c>
      <c r="E65" s="78">
        <v>0</v>
      </c>
      <c r="F65" s="78">
        <v>0</v>
      </c>
      <c r="G65" s="194" t="e">
        <f t="shared" ref="G65:G67" si="75">F65/E65*100</f>
        <v>#DIV/0!</v>
      </c>
      <c r="H65" s="168">
        <f t="shared" ref="H65:H67" si="76">F65-E65</f>
        <v>0</v>
      </c>
      <c r="I65" s="168">
        <f t="shared" ref="I65:K65" si="77">+I69+I72+I71</f>
        <v>0</v>
      </c>
      <c r="J65" s="168">
        <f t="shared" si="77"/>
        <v>0</v>
      </c>
      <c r="K65" s="168">
        <f t="shared" si="77"/>
        <v>0</v>
      </c>
      <c r="L65" s="194">
        <v>1</v>
      </c>
      <c r="M65" s="168">
        <f t="shared" ref="M65:M67" si="78">K65-J65</f>
        <v>0</v>
      </c>
      <c r="N65" s="168">
        <f t="shared" ref="N65:N67" si="79">D65+I65</f>
        <v>0</v>
      </c>
      <c r="O65" s="168">
        <f t="shared" ref="O65:O67" si="80">E65+J65</f>
        <v>0</v>
      </c>
      <c r="P65" s="168">
        <f t="shared" ref="P65:P67" si="81">F65+K65</f>
        <v>0</v>
      </c>
      <c r="Q65" s="194" t="e">
        <f t="shared" ref="Q65:Q66" si="82">P65/O65*100</f>
        <v>#DIV/0!</v>
      </c>
      <c r="R65" s="168">
        <f t="shared" ref="R65:R67" si="83">P65-O65</f>
        <v>0</v>
      </c>
    </row>
    <row r="66" spans="2:245" ht="63.75" hidden="1" customHeight="1" x14ac:dyDescent="0.2">
      <c r="B66" s="114">
        <v>41050200</v>
      </c>
      <c r="C66" s="115" t="s">
        <v>358</v>
      </c>
      <c r="D66" s="78">
        <v>0</v>
      </c>
      <c r="E66" s="78">
        <v>0</v>
      </c>
      <c r="F66" s="78">
        <v>0</v>
      </c>
      <c r="G66" s="194" t="e">
        <f t="shared" si="75"/>
        <v>#DIV/0!</v>
      </c>
      <c r="H66" s="168">
        <f t="shared" si="76"/>
        <v>0</v>
      </c>
      <c r="I66" s="168">
        <f t="shared" ref="I66:K66" si="84">+I70+I73+I72</f>
        <v>0</v>
      </c>
      <c r="J66" s="168">
        <f t="shared" si="84"/>
        <v>0</v>
      </c>
      <c r="K66" s="168">
        <f t="shared" si="84"/>
        <v>0</v>
      </c>
      <c r="L66" s="194">
        <v>2</v>
      </c>
      <c r="M66" s="168">
        <f t="shared" si="78"/>
        <v>0</v>
      </c>
      <c r="N66" s="168">
        <f t="shared" si="79"/>
        <v>0</v>
      </c>
      <c r="O66" s="168">
        <f t="shared" si="80"/>
        <v>0</v>
      </c>
      <c r="P66" s="168">
        <f t="shared" si="81"/>
        <v>0</v>
      </c>
      <c r="Q66" s="194" t="e">
        <f t="shared" si="82"/>
        <v>#DIV/0!</v>
      </c>
      <c r="R66" s="168">
        <f t="shared" si="83"/>
        <v>0</v>
      </c>
    </row>
    <row r="67" spans="2:245" ht="195.75" customHeight="1" x14ac:dyDescent="0.2">
      <c r="B67" s="79">
        <v>41050400</v>
      </c>
      <c r="C67" s="115" t="s">
        <v>389</v>
      </c>
      <c r="D67" s="78">
        <v>8607601.5</v>
      </c>
      <c r="E67" s="78">
        <v>8607601.5</v>
      </c>
      <c r="F67" s="78">
        <v>8607601.5</v>
      </c>
      <c r="G67" s="195">
        <f t="shared" si="75"/>
        <v>100</v>
      </c>
      <c r="H67" s="78">
        <f t="shared" si="76"/>
        <v>0</v>
      </c>
      <c r="I67" s="78">
        <f t="shared" ref="I67:K67" si="85">+I71+I74+I73</f>
        <v>0</v>
      </c>
      <c r="J67" s="78">
        <f t="shared" si="85"/>
        <v>0</v>
      </c>
      <c r="K67" s="78">
        <f t="shared" si="85"/>
        <v>0</v>
      </c>
      <c r="L67" s="195">
        <v>0</v>
      </c>
      <c r="M67" s="78">
        <f t="shared" si="78"/>
        <v>0</v>
      </c>
      <c r="N67" s="78">
        <f t="shared" si="79"/>
        <v>8607601.5</v>
      </c>
      <c r="O67" s="78">
        <f t="shared" si="80"/>
        <v>8607601.5</v>
      </c>
      <c r="P67" s="78">
        <f t="shared" si="81"/>
        <v>8607601.5</v>
      </c>
      <c r="Q67" s="195">
        <f>P67/O67*100</f>
        <v>100</v>
      </c>
      <c r="R67" s="78">
        <f t="shared" si="83"/>
        <v>0</v>
      </c>
    </row>
    <row r="68" spans="2:245" ht="73.5" customHeight="1" x14ac:dyDescent="0.2">
      <c r="B68" s="79">
        <v>41051000</v>
      </c>
      <c r="C68" s="116" t="s">
        <v>234</v>
      </c>
      <c r="D68" s="78">
        <v>2399960</v>
      </c>
      <c r="E68" s="78">
        <v>2148360</v>
      </c>
      <c r="F68" s="78">
        <v>2148360</v>
      </c>
      <c r="G68" s="195">
        <f>F68/E68*100</f>
        <v>100</v>
      </c>
      <c r="H68" s="78">
        <f t="shared" ref="H68:H76" si="86">F68-E68</f>
        <v>0</v>
      </c>
      <c r="I68" s="196">
        <v>0</v>
      </c>
      <c r="J68" s="196">
        <v>0</v>
      </c>
      <c r="K68" s="78">
        <v>0</v>
      </c>
      <c r="L68" s="195">
        <v>0</v>
      </c>
      <c r="M68" s="78">
        <f t="shared" si="36"/>
        <v>0</v>
      </c>
      <c r="N68" s="78">
        <f t="shared" si="3"/>
        <v>2399960</v>
      </c>
      <c r="O68" s="78">
        <f t="shared" ref="O68:O75" si="87">E68+J68</f>
        <v>2148360</v>
      </c>
      <c r="P68" s="78">
        <f t="shared" si="4"/>
        <v>2148360</v>
      </c>
      <c r="Q68" s="195">
        <f t="shared" si="34"/>
        <v>100</v>
      </c>
      <c r="R68" s="78">
        <f t="shared" ref="R68" si="88">P68-O68</f>
        <v>0</v>
      </c>
    </row>
    <row r="69" spans="2:245" ht="86.25" hidden="1" customHeight="1" x14ac:dyDescent="0.2">
      <c r="B69" s="79">
        <v>41051700</v>
      </c>
      <c r="C69" s="116" t="s">
        <v>324</v>
      </c>
      <c r="D69" s="78">
        <v>0</v>
      </c>
      <c r="E69" s="78">
        <v>0</v>
      </c>
      <c r="F69" s="78">
        <v>0</v>
      </c>
      <c r="G69" s="195">
        <v>0</v>
      </c>
      <c r="H69" s="78">
        <f t="shared" si="86"/>
        <v>0</v>
      </c>
      <c r="I69" s="196">
        <v>0</v>
      </c>
      <c r="J69" s="196">
        <v>0</v>
      </c>
      <c r="K69" s="78">
        <v>0</v>
      </c>
      <c r="L69" s="195">
        <v>0</v>
      </c>
      <c r="M69" s="78">
        <f t="shared" si="36"/>
        <v>0</v>
      </c>
      <c r="N69" s="78">
        <f t="shared" ref="N69:N70" si="89">D69+I69</f>
        <v>0</v>
      </c>
      <c r="O69" s="78">
        <f t="shared" ref="O69:O70" si="90">E69+J69</f>
        <v>0</v>
      </c>
      <c r="P69" s="78">
        <f t="shared" ref="P69:P70" si="91">F69+K69</f>
        <v>0</v>
      </c>
      <c r="Q69" s="195">
        <v>0</v>
      </c>
      <c r="R69" s="78">
        <f t="shared" ref="R69:R70" si="92">P69-O69</f>
        <v>0</v>
      </c>
    </row>
    <row r="70" spans="2:245" ht="62.25" hidden="1" customHeight="1" x14ac:dyDescent="0.2">
      <c r="B70" s="79">
        <v>41051100</v>
      </c>
      <c r="C70" s="116" t="s">
        <v>355</v>
      </c>
      <c r="D70" s="78">
        <v>0</v>
      </c>
      <c r="E70" s="78">
        <v>0</v>
      </c>
      <c r="F70" s="78">
        <v>0</v>
      </c>
      <c r="G70" s="195">
        <v>0</v>
      </c>
      <c r="H70" s="78">
        <v>0</v>
      </c>
      <c r="I70" s="196"/>
      <c r="J70" s="196"/>
      <c r="K70" s="78"/>
      <c r="L70" s="195"/>
      <c r="M70" s="78">
        <f t="shared" si="36"/>
        <v>0</v>
      </c>
      <c r="N70" s="78">
        <f t="shared" si="89"/>
        <v>0</v>
      </c>
      <c r="O70" s="78">
        <f t="shared" si="90"/>
        <v>0</v>
      </c>
      <c r="P70" s="78">
        <f t="shared" si="91"/>
        <v>0</v>
      </c>
      <c r="Q70" s="195"/>
      <c r="R70" s="78">
        <f t="shared" si="92"/>
        <v>0</v>
      </c>
    </row>
    <row r="71" spans="2:245" ht="39.75" customHeight="1" x14ac:dyDescent="0.2">
      <c r="B71" s="79">
        <v>41053900</v>
      </c>
      <c r="C71" s="116" t="s">
        <v>235</v>
      </c>
      <c r="D71" s="78">
        <v>6747122.7699999996</v>
      </c>
      <c r="E71" s="78">
        <v>5639123.7699999996</v>
      </c>
      <c r="F71" s="78">
        <v>5621540.0499999998</v>
      </c>
      <c r="G71" s="195">
        <f t="shared" si="72"/>
        <v>99.688183471099805</v>
      </c>
      <c r="H71" s="78">
        <f t="shared" si="86"/>
        <v>-17583.719999999739</v>
      </c>
      <c r="I71" s="196">
        <v>0</v>
      </c>
      <c r="J71" s="196">
        <v>0</v>
      </c>
      <c r="K71" s="78">
        <v>0</v>
      </c>
      <c r="L71" s="195">
        <v>0</v>
      </c>
      <c r="M71" s="78">
        <f t="shared" si="36"/>
        <v>0</v>
      </c>
      <c r="N71" s="78">
        <f>D71+I71</f>
        <v>6747122.7699999996</v>
      </c>
      <c r="O71" s="78">
        <f t="shared" si="87"/>
        <v>5639123.7699999996</v>
      </c>
      <c r="P71" s="78">
        <f>F71+K71</f>
        <v>5621540.0499999998</v>
      </c>
      <c r="Q71" s="195">
        <f t="shared" si="34"/>
        <v>99.688183471099805</v>
      </c>
      <c r="R71" s="78">
        <f t="shared" si="37"/>
        <v>-17583.719999999739</v>
      </c>
    </row>
    <row r="72" spans="2:245" ht="62.25" hidden="1" customHeight="1" x14ac:dyDescent="0.2">
      <c r="B72" s="88">
        <v>42030300</v>
      </c>
      <c r="C72" s="117" t="s">
        <v>325</v>
      </c>
      <c r="D72" s="120">
        <v>0</v>
      </c>
      <c r="E72" s="120">
        <v>0</v>
      </c>
      <c r="F72" s="120">
        <v>0</v>
      </c>
      <c r="G72" s="123">
        <v>0</v>
      </c>
      <c r="H72" s="122">
        <f t="shared" ref="H72:H73" si="93">F72-E72</f>
        <v>0</v>
      </c>
      <c r="I72" s="135">
        <v>0</v>
      </c>
      <c r="J72" s="135">
        <v>0</v>
      </c>
      <c r="K72" s="127">
        <v>0</v>
      </c>
      <c r="L72" s="128">
        <v>0</v>
      </c>
      <c r="M72" s="127">
        <f t="shared" ref="M72:M73" si="94">K72-J72</f>
        <v>0</v>
      </c>
      <c r="N72" s="122">
        <f t="shared" ref="N72:N73" si="95">D72+I72</f>
        <v>0</v>
      </c>
      <c r="O72" s="122">
        <f t="shared" ref="O72:O73" si="96">E72+J72</f>
        <v>0</v>
      </c>
      <c r="P72" s="122">
        <f t="shared" ref="P72:P73" si="97">F72+K72</f>
        <v>0</v>
      </c>
      <c r="Q72" s="123" t="e">
        <f t="shared" ref="Q72:Q73" si="98">P72/O72*100</f>
        <v>#DIV/0!</v>
      </c>
      <c r="R72" s="122">
        <f t="shared" si="37"/>
        <v>0</v>
      </c>
    </row>
    <row r="73" spans="2:245" ht="81" hidden="1" customHeight="1" x14ac:dyDescent="0.2">
      <c r="B73" s="79">
        <v>41057700</v>
      </c>
      <c r="C73" s="118" t="s">
        <v>353</v>
      </c>
      <c r="D73" s="122"/>
      <c r="E73" s="122"/>
      <c r="F73" s="122"/>
      <c r="G73" s="123"/>
      <c r="H73" s="122">
        <f t="shared" si="93"/>
        <v>0</v>
      </c>
      <c r="I73" s="135">
        <v>0</v>
      </c>
      <c r="J73" s="135">
        <v>0</v>
      </c>
      <c r="K73" s="127">
        <v>0</v>
      </c>
      <c r="L73" s="128">
        <v>0</v>
      </c>
      <c r="M73" s="127">
        <f t="shared" si="94"/>
        <v>0</v>
      </c>
      <c r="N73" s="122">
        <f t="shared" si="95"/>
        <v>0</v>
      </c>
      <c r="O73" s="122">
        <f t="shared" si="96"/>
        <v>0</v>
      </c>
      <c r="P73" s="122">
        <f t="shared" si="97"/>
        <v>0</v>
      </c>
      <c r="Q73" s="123" t="e">
        <f t="shared" si="98"/>
        <v>#DIV/0!</v>
      </c>
      <c r="R73" s="122">
        <f t="shared" si="37"/>
        <v>0</v>
      </c>
    </row>
    <row r="74" spans="2:245" ht="108" customHeight="1" x14ac:dyDescent="0.2">
      <c r="B74" s="79">
        <v>41059300</v>
      </c>
      <c r="C74" s="118" t="s">
        <v>354</v>
      </c>
      <c r="D74" s="78">
        <v>1134229.1200000001</v>
      </c>
      <c r="E74" s="78">
        <v>533754.88</v>
      </c>
      <c r="F74" s="78">
        <v>533754.88</v>
      </c>
      <c r="G74" s="195">
        <f t="shared" si="72"/>
        <v>100</v>
      </c>
      <c r="H74" s="78">
        <f t="shared" si="86"/>
        <v>0</v>
      </c>
      <c r="I74" s="196">
        <v>0</v>
      </c>
      <c r="J74" s="196">
        <v>0</v>
      </c>
      <c r="K74" s="78">
        <v>0</v>
      </c>
      <c r="L74" s="195">
        <v>0</v>
      </c>
      <c r="M74" s="78">
        <f>K74-J74</f>
        <v>0</v>
      </c>
      <c r="N74" s="78">
        <f>D74+I74</f>
        <v>1134229.1200000001</v>
      </c>
      <c r="O74" s="78">
        <f t="shared" si="87"/>
        <v>533754.88</v>
      </c>
      <c r="P74" s="78">
        <f>F74+K74</f>
        <v>533754.88</v>
      </c>
      <c r="Q74" s="195">
        <f t="shared" si="34"/>
        <v>100</v>
      </c>
      <c r="R74" s="78">
        <f t="shared" si="37"/>
        <v>0</v>
      </c>
    </row>
    <row r="75" spans="2:245" ht="49.5" customHeight="1" x14ac:dyDescent="0.2">
      <c r="B75" s="107">
        <v>40000000</v>
      </c>
      <c r="C75" s="119" t="s">
        <v>230</v>
      </c>
      <c r="D75" s="199">
        <f>D53+D64+D62+D52</f>
        <v>178393113.38999999</v>
      </c>
      <c r="E75" s="199">
        <f>E53+E64+E62+E52</f>
        <v>159150340.15000001</v>
      </c>
      <c r="F75" s="199">
        <f>F53+F64+F62+F52</f>
        <v>159205356.43000001</v>
      </c>
      <c r="G75" s="200">
        <f t="shared" si="72"/>
        <v>100.03456874798266</v>
      </c>
      <c r="H75" s="199">
        <f t="shared" si="86"/>
        <v>55016.280000001192</v>
      </c>
      <c r="I75" s="199">
        <f>I53+I64+I72</f>
        <v>16592373</v>
      </c>
      <c r="J75" s="199">
        <f>J53+J64+J72</f>
        <v>16592373</v>
      </c>
      <c r="K75" s="199">
        <f>K53+K64+K72</f>
        <v>6187166.2000000002</v>
      </c>
      <c r="L75" s="200">
        <f>K75/J75*100</f>
        <v>37.28921836557074</v>
      </c>
      <c r="M75" s="199">
        <f>K75-J75</f>
        <v>-10405206.800000001</v>
      </c>
      <c r="N75" s="199">
        <f>D75+I75</f>
        <v>194985486.38999999</v>
      </c>
      <c r="O75" s="199">
        <f t="shared" si="87"/>
        <v>175742713.15000001</v>
      </c>
      <c r="P75" s="199">
        <f>F75+K75</f>
        <v>165392522.63</v>
      </c>
      <c r="Q75" s="200">
        <f t="shared" si="34"/>
        <v>94.110600471289004</v>
      </c>
      <c r="R75" s="199">
        <f t="shared" si="37"/>
        <v>-10350190.520000011</v>
      </c>
      <c r="S75" s="42"/>
    </row>
    <row r="76" spans="2:245" ht="72" customHeight="1" x14ac:dyDescent="0.2">
      <c r="B76" s="222" t="s">
        <v>414</v>
      </c>
      <c r="C76" s="223"/>
      <c r="D76" s="199">
        <f>D49+D75</f>
        <v>789620234.38999999</v>
      </c>
      <c r="E76" s="199">
        <f>E49+E75</f>
        <v>454589586.14999998</v>
      </c>
      <c r="F76" s="199">
        <f>F49+F75</f>
        <v>459433988.06</v>
      </c>
      <c r="G76" s="200">
        <f t="shared" si="72"/>
        <v>101.06566495529037</v>
      </c>
      <c r="H76" s="199">
        <f t="shared" si="86"/>
        <v>4844401.9100000262</v>
      </c>
      <c r="I76" s="199">
        <f>I49+I75</f>
        <v>18326773</v>
      </c>
      <c r="J76" s="199">
        <f>J49+J75</f>
        <v>17588873</v>
      </c>
      <c r="K76" s="199">
        <f>K49+K75</f>
        <v>7321397.46</v>
      </c>
      <c r="L76" s="200">
        <f>K76/J76*100</f>
        <v>41.625165296264292</v>
      </c>
      <c r="M76" s="199">
        <f t="shared" si="36"/>
        <v>-10267475.539999999</v>
      </c>
      <c r="N76" s="199">
        <f>D76+I76</f>
        <v>807947007.38999999</v>
      </c>
      <c r="O76" s="199">
        <f>E76+J76</f>
        <v>472178459.14999998</v>
      </c>
      <c r="P76" s="199">
        <f>F76+K76</f>
        <v>466755385.51999998</v>
      </c>
      <c r="Q76" s="200">
        <f t="shared" si="34"/>
        <v>98.851477968782731</v>
      </c>
      <c r="R76" s="199">
        <f t="shared" si="37"/>
        <v>-5423073.6299999952</v>
      </c>
    </row>
    <row r="77" spans="2:245" ht="36" customHeight="1" x14ac:dyDescent="0.2">
      <c r="B77" s="217" t="s">
        <v>247</v>
      </c>
      <c r="C77" s="218"/>
      <c r="D77" s="218"/>
      <c r="E77" s="218"/>
      <c r="F77" s="218"/>
      <c r="G77" s="218"/>
      <c r="H77" s="218"/>
      <c r="I77" s="218"/>
      <c r="J77" s="218"/>
      <c r="K77" s="218"/>
      <c r="L77" s="218"/>
      <c r="M77" s="218"/>
      <c r="N77" s="218"/>
      <c r="O77" s="218"/>
      <c r="P77" s="218"/>
      <c r="Q77" s="218"/>
      <c r="R77" s="219"/>
    </row>
    <row r="78" spans="2:245" s="10" customFormat="1" ht="37.5" customHeight="1" x14ac:dyDescent="0.3">
      <c r="B78" s="228" t="s">
        <v>2</v>
      </c>
      <c r="C78" s="230" t="s">
        <v>20</v>
      </c>
      <c r="D78" s="210" t="s">
        <v>183</v>
      </c>
      <c r="E78" s="211"/>
      <c r="F78" s="212"/>
      <c r="G78" s="212"/>
      <c r="H78" s="213"/>
      <c r="I78" s="210" t="s">
        <v>184</v>
      </c>
      <c r="J78" s="211"/>
      <c r="K78" s="214"/>
      <c r="L78" s="214"/>
      <c r="M78" s="215"/>
      <c r="N78" s="224" t="s">
        <v>185</v>
      </c>
      <c r="O78" s="225"/>
      <c r="P78" s="226"/>
      <c r="Q78" s="226"/>
      <c r="R78" s="227"/>
      <c r="S78" s="30"/>
      <c r="T78" s="30"/>
    </row>
    <row r="79" spans="2:245" s="10" customFormat="1" ht="192.75" customHeight="1" x14ac:dyDescent="0.3">
      <c r="B79" s="229"/>
      <c r="C79" s="231"/>
      <c r="D79" s="22" t="s">
        <v>362</v>
      </c>
      <c r="E79" s="22" t="s">
        <v>391</v>
      </c>
      <c r="F79" s="22" t="s">
        <v>392</v>
      </c>
      <c r="G79" s="86" t="s">
        <v>393</v>
      </c>
      <c r="H79" s="87" t="s">
        <v>388</v>
      </c>
      <c r="I79" s="22" t="s">
        <v>362</v>
      </c>
      <c r="J79" s="22" t="s">
        <v>394</v>
      </c>
      <c r="K79" s="22" t="s">
        <v>392</v>
      </c>
      <c r="L79" s="86" t="s">
        <v>395</v>
      </c>
      <c r="M79" s="87" t="s">
        <v>388</v>
      </c>
      <c r="N79" s="22" t="s">
        <v>362</v>
      </c>
      <c r="O79" s="22" t="s">
        <v>394</v>
      </c>
      <c r="P79" s="22" t="s">
        <v>396</v>
      </c>
      <c r="Q79" s="86" t="s">
        <v>395</v>
      </c>
      <c r="R79" s="87" t="s">
        <v>388</v>
      </c>
      <c r="S79" s="30"/>
      <c r="T79" s="30"/>
    </row>
    <row r="80" spans="2:245" s="12" customFormat="1" ht="25.5" customHeight="1" x14ac:dyDescent="0.3">
      <c r="B80" s="139" t="s">
        <v>28</v>
      </c>
      <c r="C80" s="140" t="s">
        <v>7</v>
      </c>
      <c r="D80" s="63">
        <f>SUM(D81:D84)</f>
        <v>135351564</v>
      </c>
      <c r="E80" s="63">
        <f>SUM(E81:E84)</f>
        <v>69603787</v>
      </c>
      <c r="F80" s="63">
        <f>SUM(F81:F84)</f>
        <v>57470347.629999995</v>
      </c>
      <c r="G80" s="64">
        <f>SUM(F80/E80*100)</f>
        <v>82.567845956427618</v>
      </c>
      <c r="H80" s="63">
        <f>SUM(F80-E80)</f>
        <v>-12133439.370000005</v>
      </c>
      <c r="I80" s="63">
        <f>SUM(I81:I84)</f>
        <v>0</v>
      </c>
      <c r="J80" s="63">
        <f>SUM(J81:J84)</f>
        <v>0</v>
      </c>
      <c r="K80" s="63">
        <f>SUM(K81:K84)</f>
        <v>0</v>
      </c>
      <c r="L80" s="65">
        <v>0</v>
      </c>
      <c r="M80" s="63">
        <f>SUM(K80-J80)</f>
        <v>0</v>
      </c>
      <c r="N80" s="63">
        <f>SUM(D80+I80)</f>
        <v>135351564</v>
      </c>
      <c r="O80" s="63">
        <f>SUM(E80+J80)</f>
        <v>69603787</v>
      </c>
      <c r="P80" s="63">
        <f>SUM(F80+K80)</f>
        <v>57470347.629999995</v>
      </c>
      <c r="Q80" s="66">
        <f>SUM(P80/O80*100)</f>
        <v>82.567845956427618</v>
      </c>
      <c r="R80" s="63">
        <f>SUM(P80-O80)</f>
        <v>-12133439.370000005</v>
      </c>
      <c r="S80" s="43"/>
      <c r="T80" s="43"/>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c r="DL80" s="11"/>
      <c r="DM80" s="11"/>
      <c r="DN80" s="11"/>
      <c r="DO80" s="11"/>
      <c r="DP80" s="11"/>
      <c r="DQ80" s="11"/>
      <c r="DR80" s="11"/>
      <c r="DS80" s="11"/>
      <c r="DT80" s="11"/>
      <c r="DU80" s="11"/>
      <c r="DV80" s="11"/>
      <c r="DW80" s="11"/>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c r="FC80" s="11"/>
      <c r="FD80" s="11"/>
      <c r="FE80" s="11"/>
      <c r="FF80" s="11"/>
      <c r="FG80" s="11"/>
      <c r="FH80" s="11"/>
      <c r="FI80" s="11"/>
      <c r="FJ80" s="11"/>
      <c r="FK80" s="11"/>
      <c r="FL80" s="11"/>
      <c r="FM80" s="11"/>
      <c r="FN80" s="11"/>
      <c r="FO80" s="11"/>
      <c r="FP80" s="11"/>
      <c r="FQ80" s="11"/>
      <c r="FR80" s="11"/>
      <c r="FS80" s="11"/>
      <c r="FT80" s="11"/>
      <c r="FU80" s="11"/>
      <c r="FV80" s="11"/>
      <c r="FW80" s="11"/>
      <c r="FX80" s="11"/>
      <c r="FY80" s="11"/>
      <c r="FZ80" s="11"/>
      <c r="GA80" s="11"/>
      <c r="GB80" s="11"/>
      <c r="GC80" s="11"/>
      <c r="GD80" s="11"/>
      <c r="GE80" s="11"/>
      <c r="GF80" s="11"/>
      <c r="GG80" s="11"/>
      <c r="GH80" s="11"/>
      <c r="GI80" s="11"/>
      <c r="GJ80" s="11"/>
      <c r="GK80" s="11"/>
      <c r="GL80" s="11"/>
      <c r="GM80" s="11"/>
      <c r="GN80" s="11"/>
      <c r="GO80" s="11"/>
      <c r="GP80" s="11"/>
      <c r="GQ80" s="11"/>
      <c r="GR80" s="11"/>
      <c r="GS80" s="11"/>
      <c r="GT80" s="11"/>
      <c r="GU80" s="11"/>
      <c r="GV80" s="11"/>
      <c r="GW80" s="11"/>
      <c r="GX80" s="11"/>
      <c r="GY80" s="11"/>
      <c r="GZ80" s="11"/>
      <c r="HA80" s="11"/>
      <c r="HB80" s="11"/>
      <c r="HC80" s="11"/>
      <c r="HD80" s="11"/>
      <c r="HE80" s="11"/>
      <c r="HF80" s="11"/>
      <c r="HG80" s="11"/>
      <c r="HH80" s="11"/>
      <c r="HI80" s="11"/>
      <c r="HJ80" s="11"/>
      <c r="HK80" s="11"/>
      <c r="HL80" s="11"/>
      <c r="HM80" s="11"/>
      <c r="HN80" s="11"/>
      <c r="HO80" s="11"/>
      <c r="HP80" s="11"/>
      <c r="HQ80" s="11"/>
      <c r="HR80" s="11"/>
      <c r="HS80" s="11"/>
      <c r="HT80" s="11"/>
      <c r="HU80" s="11"/>
      <c r="HV80" s="11"/>
      <c r="HW80" s="11"/>
      <c r="HX80" s="11"/>
      <c r="HY80" s="11"/>
      <c r="HZ80" s="11"/>
      <c r="IA80" s="11"/>
      <c r="IB80" s="11"/>
      <c r="IC80" s="11"/>
      <c r="ID80" s="11"/>
      <c r="IE80" s="11"/>
      <c r="IF80" s="11"/>
      <c r="IG80" s="11"/>
      <c r="IH80" s="11"/>
      <c r="II80" s="11"/>
      <c r="IJ80" s="11"/>
      <c r="IK80" s="11"/>
    </row>
    <row r="81" spans="2:245" s="12" customFormat="1" ht="87" customHeight="1" x14ac:dyDescent="0.3">
      <c r="B81" s="54" t="s">
        <v>91</v>
      </c>
      <c r="C81" s="61" t="s">
        <v>92</v>
      </c>
      <c r="D81" s="67">
        <v>66204841</v>
      </c>
      <c r="E81" s="67">
        <v>32606700</v>
      </c>
      <c r="F81" s="67">
        <v>27891036.899999999</v>
      </c>
      <c r="G81" s="68">
        <f t="shared" ref="G81:G159" si="99">SUM(F81/E81*100)</f>
        <v>85.537748070181891</v>
      </c>
      <c r="H81" s="67">
        <f t="shared" ref="H81:H159" si="100">SUM(F81-E81)</f>
        <v>-4715663.1000000015</v>
      </c>
      <c r="I81" s="67"/>
      <c r="J81" s="67"/>
      <c r="K81" s="67"/>
      <c r="L81" s="69"/>
      <c r="M81" s="67"/>
      <c r="N81" s="67">
        <f t="shared" ref="N81:N159" si="101">SUM(D81+I81)</f>
        <v>66204841</v>
      </c>
      <c r="O81" s="67">
        <f t="shared" ref="O81:O159" si="102">SUM(E81+J81)</f>
        <v>32606700</v>
      </c>
      <c r="P81" s="67">
        <f t="shared" ref="P81:P159" si="103">SUM(F81+K81)</f>
        <v>27891036.899999999</v>
      </c>
      <c r="Q81" s="70">
        <f t="shared" ref="Q81:Q159" si="104">SUM(P81/O81*100)</f>
        <v>85.537748070181891</v>
      </c>
      <c r="R81" s="67">
        <f t="shared" ref="R81:R159" si="105">SUM(P81-O81)</f>
        <v>-4715663.1000000015</v>
      </c>
      <c r="S81" s="43"/>
      <c r="T81" s="43"/>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1"/>
      <c r="FH81" s="11"/>
      <c r="FI81" s="11"/>
      <c r="FJ81" s="11"/>
      <c r="FK81" s="11"/>
      <c r="FL81" s="11"/>
      <c r="FM81" s="11"/>
      <c r="FN81" s="11"/>
      <c r="FO81" s="11"/>
      <c r="FP81" s="11"/>
      <c r="FQ81" s="11"/>
      <c r="FR81" s="11"/>
      <c r="FS81" s="11"/>
      <c r="FT81" s="11"/>
      <c r="FU81" s="11"/>
      <c r="FV81" s="11"/>
      <c r="FW81" s="11"/>
      <c r="FX81" s="11"/>
      <c r="FY81" s="11"/>
      <c r="FZ81" s="11"/>
      <c r="GA81" s="11"/>
      <c r="GB81" s="11"/>
      <c r="GC81" s="11"/>
      <c r="GD81" s="11"/>
      <c r="GE81" s="11"/>
      <c r="GF81" s="11"/>
      <c r="GG81" s="11"/>
      <c r="GH81" s="11"/>
      <c r="GI81" s="11"/>
      <c r="GJ81" s="11"/>
      <c r="GK81" s="11"/>
      <c r="GL81" s="11"/>
      <c r="GM81" s="11"/>
      <c r="GN81" s="11"/>
      <c r="GO81" s="11"/>
      <c r="GP81" s="11"/>
      <c r="GQ81" s="11"/>
      <c r="GR81" s="11"/>
      <c r="GS81" s="11"/>
      <c r="GT81" s="11"/>
      <c r="GU81" s="11"/>
      <c r="GV81" s="11"/>
      <c r="GW81" s="11"/>
      <c r="GX81" s="11"/>
      <c r="GY81" s="11"/>
      <c r="GZ81" s="11"/>
      <c r="HA81" s="11"/>
      <c r="HB81" s="11"/>
      <c r="HC81" s="11"/>
      <c r="HD81" s="11"/>
      <c r="HE81" s="11"/>
      <c r="HF81" s="11"/>
      <c r="HG81" s="11"/>
      <c r="HH81" s="11"/>
      <c r="HI81" s="11"/>
      <c r="HJ81" s="11"/>
      <c r="HK81" s="11"/>
      <c r="HL81" s="11"/>
      <c r="HM81" s="11"/>
      <c r="HN81" s="11"/>
      <c r="HO81" s="11"/>
      <c r="HP81" s="11"/>
      <c r="HQ81" s="11"/>
      <c r="HR81" s="11"/>
      <c r="HS81" s="11"/>
      <c r="HT81" s="11"/>
      <c r="HU81" s="11"/>
      <c r="HV81" s="11"/>
      <c r="HW81" s="11"/>
      <c r="HX81" s="11"/>
      <c r="HY81" s="11"/>
      <c r="HZ81" s="11"/>
      <c r="IA81" s="11"/>
      <c r="IB81" s="11"/>
      <c r="IC81" s="11"/>
      <c r="ID81" s="11"/>
      <c r="IE81" s="11"/>
      <c r="IF81" s="11"/>
      <c r="IG81" s="11"/>
      <c r="IH81" s="11"/>
      <c r="II81" s="11"/>
      <c r="IJ81" s="11"/>
      <c r="IK81" s="11"/>
    </row>
    <row r="82" spans="2:245" s="12" customFormat="1" ht="64.5" customHeight="1" x14ac:dyDescent="0.3">
      <c r="B82" s="54" t="s">
        <v>94</v>
      </c>
      <c r="C82" s="61" t="s">
        <v>93</v>
      </c>
      <c r="D82" s="67">
        <v>65849963</v>
      </c>
      <c r="E82" s="67">
        <v>34666907</v>
      </c>
      <c r="F82" s="67">
        <v>28560392.109999999</v>
      </c>
      <c r="G82" s="68">
        <f t="shared" si="99"/>
        <v>82.385175320082638</v>
      </c>
      <c r="H82" s="67">
        <f t="shared" si="100"/>
        <v>-6106514.8900000006</v>
      </c>
      <c r="I82" s="67"/>
      <c r="J82" s="67"/>
      <c r="K82" s="67"/>
      <c r="L82" s="69"/>
      <c r="M82" s="67"/>
      <c r="N82" s="67">
        <f t="shared" si="101"/>
        <v>65849963</v>
      </c>
      <c r="O82" s="67">
        <f t="shared" si="102"/>
        <v>34666907</v>
      </c>
      <c r="P82" s="67">
        <f t="shared" si="103"/>
        <v>28560392.109999999</v>
      </c>
      <c r="Q82" s="70">
        <f t="shared" si="104"/>
        <v>82.385175320082638</v>
      </c>
      <c r="R82" s="67">
        <f t="shared" si="105"/>
        <v>-6106514.8900000006</v>
      </c>
      <c r="S82" s="43"/>
      <c r="T82" s="43"/>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c r="FC82" s="11"/>
      <c r="FD82" s="11"/>
      <c r="FE82" s="11"/>
      <c r="FF82" s="11"/>
      <c r="FG82" s="11"/>
      <c r="FH82" s="11"/>
      <c r="FI82" s="11"/>
      <c r="FJ82" s="11"/>
      <c r="FK82" s="11"/>
      <c r="FL82" s="11"/>
      <c r="FM82" s="11"/>
      <c r="FN82" s="11"/>
      <c r="FO82" s="11"/>
      <c r="FP82" s="11"/>
      <c r="FQ82" s="11"/>
      <c r="FR82" s="11"/>
      <c r="FS82" s="11"/>
      <c r="FT82" s="11"/>
      <c r="FU82" s="11"/>
      <c r="FV82" s="11"/>
      <c r="FW82" s="11"/>
      <c r="FX82" s="11"/>
      <c r="FY82" s="11"/>
      <c r="FZ82" s="11"/>
      <c r="GA82" s="11"/>
      <c r="GB82" s="11"/>
      <c r="GC82" s="11"/>
      <c r="GD82" s="11"/>
      <c r="GE82" s="11"/>
      <c r="GF82" s="11"/>
      <c r="GG82" s="11"/>
      <c r="GH82" s="11"/>
      <c r="GI82" s="11"/>
      <c r="GJ82" s="11"/>
      <c r="GK82" s="11"/>
      <c r="GL82" s="11"/>
      <c r="GM82" s="11"/>
      <c r="GN82" s="11"/>
      <c r="GO82" s="11"/>
      <c r="GP82" s="11"/>
      <c r="GQ82" s="11"/>
      <c r="GR82" s="11"/>
      <c r="GS82" s="11"/>
      <c r="GT82" s="11"/>
      <c r="GU82" s="11"/>
      <c r="GV82" s="11"/>
      <c r="GW82" s="11"/>
      <c r="GX82" s="11"/>
      <c r="GY82" s="11"/>
      <c r="GZ82" s="11"/>
      <c r="HA82" s="11"/>
      <c r="HB82" s="11"/>
      <c r="HC82" s="11"/>
      <c r="HD82" s="11"/>
      <c r="HE82" s="11"/>
      <c r="HF82" s="11"/>
      <c r="HG82" s="11"/>
      <c r="HH82" s="11"/>
      <c r="HI82" s="11"/>
      <c r="HJ82" s="11"/>
      <c r="HK82" s="11"/>
      <c r="HL82" s="11"/>
      <c r="HM82" s="11"/>
      <c r="HN82" s="11"/>
      <c r="HO82" s="11"/>
      <c r="HP82" s="11"/>
      <c r="HQ82" s="11"/>
      <c r="HR82" s="11"/>
      <c r="HS82" s="11"/>
      <c r="HT82" s="11"/>
      <c r="HU82" s="11"/>
      <c r="HV82" s="11"/>
      <c r="HW82" s="11"/>
      <c r="HX82" s="11"/>
      <c r="HY82" s="11"/>
      <c r="HZ82" s="11"/>
      <c r="IA82" s="11"/>
      <c r="IB82" s="11"/>
      <c r="IC82" s="11"/>
      <c r="ID82" s="11"/>
      <c r="IE82" s="11"/>
      <c r="IF82" s="11"/>
      <c r="IG82" s="11"/>
      <c r="IH82" s="11"/>
      <c r="II82" s="11"/>
      <c r="IJ82" s="11"/>
      <c r="IK82" s="11"/>
    </row>
    <row r="83" spans="2:245" s="12" customFormat="1" ht="33.75" customHeight="1" x14ac:dyDescent="0.3">
      <c r="B83" s="54" t="s">
        <v>90</v>
      </c>
      <c r="C83" s="61" t="s">
        <v>95</v>
      </c>
      <c r="D83" s="67">
        <v>3296760</v>
      </c>
      <c r="E83" s="67">
        <v>2330180</v>
      </c>
      <c r="F83" s="67">
        <v>1018918.62</v>
      </c>
      <c r="G83" s="68">
        <f t="shared" si="99"/>
        <v>43.727034821344276</v>
      </c>
      <c r="H83" s="67">
        <f t="shared" si="100"/>
        <v>-1311261.3799999999</v>
      </c>
      <c r="I83" s="67"/>
      <c r="J83" s="67"/>
      <c r="K83" s="67"/>
      <c r="L83" s="69"/>
      <c r="M83" s="67"/>
      <c r="N83" s="67">
        <f t="shared" si="101"/>
        <v>3296760</v>
      </c>
      <c r="O83" s="67">
        <f t="shared" si="102"/>
        <v>2330180</v>
      </c>
      <c r="P83" s="67">
        <f t="shared" si="103"/>
        <v>1018918.62</v>
      </c>
      <c r="Q83" s="70">
        <f t="shared" si="104"/>
        <v>43.727034821344276</v>
      </c>
      <c r="R83" s="67">
        <f t="shared" si="105"/>
        <v>-1311261.3799999999</v>
      </c>
      <c r="S83" s="43"/>
      <c r="T83" s="43"/>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Q83" s="11"/>
      <c r="DR83" s="11"/>
      <c r="DS83" s="11"/>
      <c r="DT83" s="11"/>
      <c r="DU83" s="11"/>
      <c r="DV83" s="11"/>
      <c r="DW83" s="11"/>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c r="FC83" s="11"/>
      <c r="FD83" s="11"/>
      <c r="FE83" s="11"/>
      <c r="FF83" s="11"/>
      <c r="FG83" s="11"/>
      <c r="FH83" s="11"/>
      <c r="FI83" s="11"/>
      <c r="FJ83" s="11"/>
      <c r="FK83" s="11"/>
      <c r="FL83" s="11"/>
      <c r="FM83" s="11"/>
      <c r="FN83" s="11"/>
      <c r="FO83" s="11"/>
      <c r="FP83" s="11"/>
      <c r="FQ83" s="11"/>
      <c r="FR83" s="11"/>
      <c r="FS83" s="11"/>
      <c r="FT83" s="11"/>
      <c r="FU83" s="11"/>
      <c r="FV83" s="11"/>
      <c r="FW83" s="11"/>
      <c r="FX83" s="11"/>
      <c r="FY83" s="11"/>
      <c r="FZ83" s="11"/>
      <c r="GA83" s="11"/>
      <c r="GB83" s="11"/>
      <c r="GC83" s="11"/>
      <c r="GD83" s="11"/>
      <c r="GE83" s="11"/>
      <c r="GF83" s="11"/>
      <c r="GG83" s="11"/>
      <c r="GH83" s="11"/>
      <c r="GI83" s="11"/>
      <c r="GJ83" s="11"/>
      <c r="GK83" s="11"/>
      <c r="GL83" s="11"/>
      <c r="GM83" s="11"/>
      <c r="GN83" s="11"/>
      <c r="GO83" s="11"/>
      <c r="GP83" s="11"/>
      <c r="GQ83" s="11"/>
      <c r="GR83" s="11"/>
      <c r="GS83" s="11"/>
      <c r="GT83" s="11"/>
      <c r="GU83" s="11"/>
      <c r="GV83" s="11"/>
      <c r="GW83" s="11"/>
      <c r="GX83" s="11"/>
      <c r="GY83" s="11"/>
      <c r="GZ83" s="11"/>
      <c r="HA83" s="11"/>
      <c r="HB83" s="11"/>
      <c r="HC83" s="11"/>
      <c r="HD83" s="11"/>
      <c r="HE83" s="11"/>
      <c r="HF83" s="11"/>
      <c r="HG83" s="11"/>
      <c r="HH83" s="11"/>
      <c r="HI83" s="11"/>
      <c r="HJ83" s="11"/>
      <c r="HK83" s="11"/>
      <c r="HL83" s="11"/>
      <c r="HM83" s="11"/>
      <c r="HN83" s="11"/>
      <c r="HO83" s="11"/>
      <c r="HP83" s="11"/>
      <c r="HQ83" s="11"/>
      <c r="HR83" s="11"/>
      <c r="HS83" s="11"/>
      <c r="HT83" s="11"/>
      <c r="HU83" s="11"/>
      <c r="HV83" s="11"/>
      <c r="HW83" s="11"/>
      <c r="HX83" s="11"/>
      <c r="HY83" s="11"/>
      <c r="HZ83" s="11"/>
      <c r="IA83" s="11"/>
      <c r="IB83" s="11"/>
      <c r="IC83" s="11"/>
      <c r="ID83" s="11"/>
      <c r="IE83" s="11"/>
      <c r="IF83" s="11"/>
      <c r="IG83" s="11"/>
      <c r="IH83" s="11"/>
      <c r="II83" s="11"/>
      <c r="IJ83" s="11"/>
      <c r="IK83" s="11"/>
    </row>
    <row r="84" spans="2:245" s="12" customFormat="1" ht="30.75" hidden="1" customHeight="1" x14ac:dyDescent="0.3">
      <c r="B84" s="54"/>
      <c r="C84" s="61"/>
      <c r="D84" s="67"/>
      <c r="E84" s="67"/>
      <c r="F84" s="67"/>
      <c r="G84" s="68" t="e">
        <f t="shared" si="99"/>
        <v>#DIV/0!</v>
      </c>
      <c r="H84" s="67">
        <f t="shared" si="100"/>
        <v>0</v>
      </c>
      <c r="I84" s="67">
        <v>0</v>
      </c>
      <c r="J84" s="67">
        <v>0</v>
      </c>
      <c r="K84" s="67">
        <v>0</v>
      </c>
      <c r="L84" s="65" t="e">
        <f t="shared" ref="L84" si="106">SUM(K84/J84*100)</f>
        <v>#DIV/0!</v>
      </c>
      <c r="M84" s="67">
        <f t="shared" ref="M84:M114" si="107">SUM(K84-J84)</f>
        <v>0</v>
      </c>
      <c r="N84" s="67">
        <f t="shared" si="101"/>
        <v>0</v>
      </c>
      <c r="O84" s="67">
        <f t="shared" si="102"/>
        <v>0</v>
      </c>
      <c r="P84" s="67">
        <f t="shared" si="103"/>
        <v>0</v>
      </c>
      <c r="Q84" s="70" t="e">
        <f t="shared" si="104"/>
        <v>#DIV/0!</v>
      </c>
      <c r="R84" s="67">
        <f t="shared" si="105"/>
        <v>0</v>
      </c>
      <c r="S84" s="43"/>
      <c r="T84" s="43"/>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c r="DL84" s="11"/>
      <c r="DM84" s="11"/>
      <c r="DN84" s="11"/>
      <c r="DO84" s="11"/>
      <c r="DP84" s="11"/>
      <c r="DQ84" s="11"/>
      <c r="DR84" s="11"/>
      <c r="DS84" s="11"/>
      <c r="DT84" s="11"/>
      <c r="DU84" s="11"/>
      <c r="DV84" s="11"/>
      <c r="DW84" s="11"/>
      <c r="DX84" s="11"/>
      <c r="DY84" s="11"/>
      <c r="DZ84" s="11"/>
      <c r="EA84" s="11"/>
      <c r="EB84" s="11"/>
      <c r="EC84" s="11"/>
      <c r="ED84" s="11"/>
      <c r="EE84" s="11"/>
      <c r="EF84" s="11"/>
      <c r="EG84" s="11"/>
      <c r="EH84" s="11"/>
      <c r="EI84" s="11"/>
      <c r="EJ84" s="11"/>
      <c r="EK84" s="11"/>
      <c r="EL84" s="11"/>
      <c r="EM84" s="11"/>
      <c r="EN84" s="11"/>
      <c r="EO84" s="11"/>
      <c r="EP84" s="11"/>
      <c r="EQ84" s="11"/>
      <c r="ER84" s="11"/>
      <c r="ES84" s="11"/>
      <c r="ET84" s="11"/>
      <c r="EU84" s="11"/>
      <c r="EV84" s="11"/>
      <c r="EW84" s="11"/>
      <c r="EX84" s="11"/>
      <c r="EY84" s="11"/>
      <c r="EZ84" s="11"/>
      <c r="FA84" s="11"/>
      <c r="FB84" s="11"/>
      <c r="FC84" s="11"/>
      <c r="FD84" s="11"/>
      <c r="FE84" s="11"/>
      <c r="FF84" s="11"/>
      <c r="FG84" s="11"/>
      <c r="FH84" s="11"/>
      <c r="FI84" s="11"/>
      <c r="FJ84" s="11"/>
      <c r="FK84" s="11"/>
      <c r="FL84" s="11"/>
      <c r="FM84" s="11"/>
      <c r="FN84" s="11"/>
      <c r="FO84" s="11"/>
      <c r="FP84" s="11"/>
      <c r="FQ84" s="11"/>
      <c r="FR84" s="11"/>
      <c r="FS84" s="11"/>
      <c r="FT84" s="11"/>
      <c r="FU84" s="11"/>
      <c r="FV84" s="11"/>
      <c r="FW84" s="11"/>
      <c r="FX84" s="11"/>
      <c r="FY84" s="11"/>
      <c r="FZ84" s="11"/>
      <c r="GA84" s="11"/>
      <c r="GB84" s="11"/>
      <c r="GC84" s="11"/>
      <c r="GD84" s="11"/>
      <c r="GE84" s="11"/>
      <c r="GF84" s="11"/>
      <c r="GG84" s="11"/>
      <c r="GH84" s="11"/>
      <c r="GI84" s="11"/>
      <c r="GJ84" s="11"/>
      <c r="GK84" s="11"/>
      <c r="GL84" s="11"/>
      <c r="GM84" s="11"/>
      <c r="GN84" s="11"/>
      <c r="GO84" s="11"/>
      <c r="GP84" s="11"/>
      <c r="GQ84" s="11"/>
      <c r="GR84" s="11"/>
      <c r="GS84" s="11"/>
      <c r="GT84" s="11"/>
      <c r="GU84" s="11"/>
      <c r="GV84" s="11"/>
      <c r="GW84" s="11"/>
      <c r="GX84" s="11"/>
      <c r="GY84" s="11"/>
      <c r="GZ84" s="11"/>
      <c r="HA84" s="11"/>
      <c r="HB84" s="11"/>
      <c r="HC84" s="11"/>
      <c r="HD84" s="11"/>
      <c r="HE84" s="11"/>
      <c r="HF84" s="11"/>
      <c r="HG84" s="11"/>
      <c r="HH84" s="11"/>
      <c r="HI84" s="11"/>
      <c r="HJ84" s="11"/>
      <c r="HK84" s="11"/>
      <c r="HL84" s="11"/>
      <c r="HM84" s="11"/>
      <c r="HN84" s="11"/>
      <c r="HO84" s="11"/>
      <c r="HP84" s="11"/>
      <c r="HQ84" s="11"/>
      <c r="HR84" s="11"/>
      <c r="HS84" s="11"/>
      <c r="HT84" s="11"/>
      <c r="HU84" s="11"/>
      <c r="HV84" s="11"/>
      <c r="HW84" s="11"/>
      <c r="HX84" s="11"/>
      <c r="HY84" s="11"/>
      <c r="HZ84" s="11"/>
      <c r="IA84" s="11"/>
      <c r="IB84" s="11"/>
      <c r="IC84" s="11"/>
      <c r="ID84" s="11"/>
      <c r="IE84" s="11"/>
      <c r="IF84" s="11"/>
      <c r="IG84" s="11"/>
      <c r="IH84" s="11"/>
      <c r="II84" s="11"/>
      <c r="IJ84" s="11"/>
      <c r="IK84" s="11"/>
    </row>
    <row r="85" spans="2:245" s="20" customFormat="1" ht="26.25" customHeight="1" x14ac:dyDescent="0.3">
      <c r="B85" s="139" t="s">
        <v>29</v>
      </c>
      <c r="C85" s="141" t="s">
        <v>8</v>
      </c>
      <c r="D85" s="63">
        <f>SUM(D86+D87+D88+D90+D91+D93+D96+D99+D103+D104+D105+D108)</f>
        <v>386820830.13</v>
      </c>
      <c r="E85" s="63">
        <f>SUM(E86+E87+E88+E90+E91+E93+E96+E99+E103+E104+E105+E108)</f>
        <v>278960500.13</v>
      </c>
      <c r="F85" s="63">
        <f>SUM(F86+F87+F88+F90+F91+F93+F96+F99+F103+F104+F105+F108)</f>
        <v>260909304.72</v>
      </c>
      <c r="G85" s="64">
        <f t="shared" si="99"/>
        <v>93.529121362491153</v>
      </c>
      <c r="H85" s="63">
        <f t="shared" si="100"/>
        <v>-18051195.409999996</v>
      </c>
      <c r="I85" s="63">
        <f>SUM(I86+I87+I91+I104+I100)</f>
        <v>5249600</v>
      </c>
      <c r="J85" s="63">
        <f t="shared" ref="J85:K85" si="108">SUM(J86+J87+J91+J104+J100)</f>
        <v>3385050</v>
      </c>
      <c r="K85" s="63">
        <f t="shared" si="108"/>
        <v>348033</v>
      </c>
      <c r="L85" s="65">
        <f t="shared" ref="L85:L121" si="109">SUM(K85/J85*100)</f>
        <v>10.281472947223822</v>
      </c>
      <c r="M85" s="63">
        <f t="shared" si="107"/>
        <v>-3037017</v>
      </c>
      <c r="N85" s="63">
        <f t="shared" si="101"/>
        <v>392070430.13</v>
      </c>
      <c r="O85" s="63">
        <f t="shared" si="102"/>
        <v>282345550.13</v>
      </c>
      <c r="P85" s="63">
        <f t="shared" si="103"/>
        <v>261257337.72</v>
      </c>
      <c r="Q85" s="66">
        <f t="shared" si="104"/>
        <v>92.531062593233585</v>
      </c>
      <c r="R85" s="63">
        <f t="shared" si="105"/>
        <v>-21088212.409999996</v>
      </c>
      <c r="S85" s="44"/>
      <c r="T85" s="44"/>
      <c r="U85" s="19"/>
      <c r="V85" s="19"/>
      <c r="W85" s="19"/>
      <c r="X85" s="19"/>
      <c r="Y85" s="19"/>
      <c r="Z85" s="19"/>
      <c r="AA85" s="19"/>
      <c r="AB85" s="19"/>
      <c r="AC85" s="19"/>
      <c r="AD85" s="19"/>
      <c r="AE85" s="19"/>
      <c r="AF85" s="19"/>
      <c r="AG85" s="19"/>
      <c r="AH85" s="19"/>
      <c r="AI85" s="19"/>
      <c r="AJ85" s="19"/>
      <c r="AK85" s="19"/>
      <c r="AL85" s="19"/>
      <c r="AM85" s="19"/>
      <c r="AN85" s="19"/>
      <c r="AO85" s="19"/>
      <c r="AP85" s="19"/>
      <c r="AQ85" s="19"/>
      <c r="AR85" s="19"/>
      <c r="AS85" s="19"/>
      <c r="AT85" s="19"/>
      <c r="AU85" s="19"/>
      <c r="AV85" s="19"/>
      <c r="AW85" s="19"/>
      <c r="AX85" s="19"/>
      <c r="AY85" s="19"/>
      <c r="AZ85" s="19"/>
      <c r="BA85" s="19"/>
      <c r="BB85" s="19"/>
      <c r="BC85" s="19"/>
      <c r="BD85" s="19"/>
      <c r="BE85" s="19"/>
      <c r="BF85" s="19"/>
      <c r="BG85" s="19"/>
      <c r="BH85" s="19"/>
      <c r="BI85" s="19"/>
      <c r="BJ85" s="19"/>
      <c r="BK85" s="19"/>
      <c r="BL85" s="19"/>
      <c r="BM85" s="19"/>
      <c r="BN85" s="19"/>
      <c r="BO85" s="19"/>
      <c r="BP85" s="19"/>
      <c r="BQ85" s="19"/>
      <c r="BR85" s="19"/>
      <c r="BS85" s="19"/>
      <c r="BT85" s="19"/>
      <c r="BU85" s="19"/>
      <c r="BV85" s="19"/>
      <c r="BW85" s="19"/>
      <c r="BX85" s="19"/>
      <c r="BY85" s="19"/>
      <c r="BZ85" s="19"/>
      <c r="CA85" s="19"/>
      <c r="CB85" s="19"/>
      <c r="CC85" s="19"/>
      <c r="CD85" s="19"/>
      <c r="CE85" s="19"/>
      <c r="CF85" s="19"/>
      <c r="CG85" s="19"/>
      <c r="CH85" s="19"/>
      <c r="CI85" s="19"/>
      <c r="CJ85" s="19"/>
      <c r="CK85" s="19"/>
      <c r="CL85" s="19"/>
      <c r="CM85" s="19"/>
      <c r="CN85" s="19"/>
      <c r="CO85" s="19"/>
      <c r="CP85" s="19"/>
      <c r="CQ85" s="19"/>
      <c r="CR85" s="19"/>
      <c r="CS85" s="19"/>
      <c r="CT85" s="19"/>
      <c r="CU85" s="19"/>
      <c r="CV85" s="19"/>
      <c r="CW85" s="19"/>
      <c r="CX85" s="19"/>
      <c r="CY85" s="19"/>
      <c r="CZ85" s="19"/>
      <c r="DA85" s="19"/>
      <c r="DB85" s="19"/>
      <c r="DC85" s="19"/>
      <c r="DD85" s="19"/>
      <c r="DE85" s="19"/>
      <c r="DF85" s="19"/>
      <c r="DG85" s="19"/>
      <c r="DH85" s="19"/>
      <c r="DI85" s="19"/>
      <c r="DJ85" s="19"/>
      <c r="DK85" s="19"/>
      <c r="DL85" s="19"/>
      <c r="DM85" s="19"/>
      <c r="DN85" s="19"/>
      <c r="DO85" s="19"/>
      <c r="DP85" s="19"/>
      <c r="DQ85" s="19"/>
      <c r="DR85" s="19"/>
      <c r="DS85" s="19"/>
      <c r="DT85" s="19"/>
      <c r="DU85" s="19"/>
      <c r="DV85" s="19"/>
      <c r="DW85" s="19"/>
      <c r="DX85" s="19"/>
      <c r="DY85" s="19"/>
      <c r="DZ85" s="19"/>
      <c r="EA85" s="19"/>
      <c r="EB85" s="19"/>
      <c r="EC85" s="19"/>
      <c r="ED85" s="19"/>
      <c r="EE85" s="19"/>
      <c r="EF85" s="19"/>
      <c r="EG85" s="19"/>
      <c r="EH85" s="19"/>
      <c r="EI85" s="19"/>
      <c r="EJ85" s="19"/>
      <c r="EK85" s="19"/>
      <c r="EL85" s="19"/>
      <c r="EM85" s="19"/>
      <c r="EN85" s="19"/>
      <c r="EO85" s="19"/>
      <c r="EP85" s="19"/>
      <c r="EQ85" s="19"/>
      <c r="ER85" s="19"/>
      <c r="ES85" s="19"/>
      <c r="ET85" s="19"/>
      <c r="EU85" s="19"/>
      <c r="EV85" s="19"/>
      <c r="EW85" s="19"/>
      <c r="EX85" s="19"/>
      <c r="EY85" s="19"/>
      <c r="EZ85" s="19"/>
      <c r="FA85" s="19"/>
      <c r="FB85" s="19"/>
      <c r="FC85" s="19"/>
      <c r="FD85" s="19"/>
      <c r="FE85" s="19"/>
      <c r="FF85" s="19"/>
      <c r="FG85" s="19"/>
      <c r="FH85" s="19"/>
      <c r="FI85" s="19"/>
      <c r="FJ85" s="19"/>
      <c r="FK85" s="19"/>
      <c r="FL85" s="19"/>
      <c r="FM85" s="19"/>
      <c r="FN85" s="19"/>
      <c r="FO85" s="19"/>
      <c r="FP85" s="19"/>
      <c r="FQ85" s="19"/>
      <c r="FR85" s="19"/>
      <c r="FS85" s="19"/>
      <c r="FT85" s="19"/>
      <c r="FU85" s="19"/>
      <c r="FV85" s="19"/>
      <c r="FW85" s="19"/>
      <c r="FX85" s="19"/>
      <c r="FY85" s="19"/>
      <c r="FZ85" s="19"/>
      <c r="GA85" s="19"/>
      <c r="GB85" s="19"/>
      <c r="GC85" s="19"/>
      <c r="GD85" s="19"/>
      <c r="GE85" s="19"/>
      <c r="GF85" s="19"/>
      <c r="GG85" s="19"/>
      <c r="GH85" s="19"/>
      <c r="GI85" s="19"/>
      <c r="GJ85" s="19"/>
      <c r="GK85" s="19"/>
      <c r="GL85" s="19"/>
      <c r="GM85" s="19"/>
      <c r="GN85" s="19"/>
      <c r="GO85" s="19"/>
      <c r="GP85" s="19"/>
      <c r="GQ85" s="19"/>
      <c r="GR85" s="19"/>
      <c r="GS85" s="19"/>
      <c r="GT85" s="19"/>
      <c r="GU85" s="19"/>
      <c r="GV85" s="19"/>
      <c r="GW85" s="19"/>
      <c r="GX85" s="19"/>
      <c r="GY85" s="19"/>
      <c r="GZ85" s="19"/>
      <c r="HA85" s="19"/>
      <c r="HB85" s="19"/>
      <c r="HC85" s="19"/>
      <c r="HD85" s="19"/>
      <c r="HE85" s="19"/>
      <c r="HF85" s="19"/>
      <c r="HG85" s="19"/>
      <c r="HH85" s="19"/>
      <c r="HI85" s="19"/>
      <c r="HJ85" s="19"/>
      <c r="HK85" s="19"/>
      <c r="HL85" s="19"/>
      <c r="HM85" s="19"/>
      <c r="HN85" s="19"/>
      <c r="HO85" s="19"/>
      <c r="HP85" s="19"/>
      <c r="HQ85" s="19"/>
      <c r="HR85" s="19"/>
      <c r="HS85" s="19"/>
      <c r="HT85" s="19"/>
      <c r="HU85" s="19"/>
      <c r="HV85" s="19"/>
      <c r="HW85" s="19"/>
      <c r="HX85" s="19"/>
      <c r="HY85" s="19"/>
      <c r="HZ85" s="19"/>
      <c r="IA85" s="19"/>
      <c r="IB85" s="19"/>
      <c r="IC85" s="19"/>
      <c r="ID85" s="19"/>
      <c r="IE85" s="19"/>
      <c r="IF85" s="19"/>
      <c r="IG85" s="19"/>
      <c r="IH85" s="19"/>
      <c r="II85" s="19"/>
      <c r="IJ85" s="19"/>
      <c r="IK85" s="19"/>
    </row>
    <row r="86" spans="2:245" s="14" customFormat="1" ht="31.5" customHeight="1" x14ac:dyDescent="0.3">
      <c r="B86" s="142" t="s">
        <v>30</v>
      </c>
      <c r="C86" s="143" t="s">
        <v>96</v>
      </c>
      <c r="D86" s="71">
        <v>120872570</v>
      </c>
      <c r="E86" s="71">
        <v>71707048</v>
      </c>
      <c r="F86" s="71">
        <v>64777353.82</v>
      </c>
      <c r="G86" s="72">
        <f t="shared" si="99"/>
        <v>90.336104506770383</v>
      </c>
      <c r="H86" s="71">
        <f t="shared" si="100"/>
        <v>-6929694.1799999997</v>
      </c>
      <c r="I86" s="71"/>
      <c r="J86" s="71"/>
      <c r="K86" s="71"/>
      <c r="L86" s="73"/>
      <c r="M86" s="71"/>
      <c r="N86" s="71">
        <f t="shared" si="101"/>
        <v>120872570</v>
      </c>
      <c r="O86" s="71">
        <f t="shared" si="102"/>
        <v>71707048</v>
      </c>
      <c r="P86" s="71">
        <f t="shared" si="103"/>
        <v>64777353.82</v>
      </c>
      <c r="Q86" s="74">
        <f t="shared" si="104"/>
        <v>90.336104506770383</v>
      </c>
      <c r="R86" s="71">
        <f t="shared" si="105"/>
        <v>-6929694.1799999997</v>
      </c>
      <c r="S86" s="15"/>
      <c r="T86" s="15"/>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c r="EV86" s="13"/>
      <c r="EW86" s="13"/>
      <c r="EX86" s="13"/>
      <c r="EY86" s="13"/>
      <c r="EZ86" s="13"/>
      <c r="FA86" s="13"/>
      <c r="FB86" s="13"/>
      <c r="FC86" s="13"/>
      <c r="FD86" s="13"/>
      <c r="FE86" s="13"/>
      <c r="FF86" s="13"/>
      <c r="FG86" s="13"/>
      <c r="FH86" s="13"/>
      <c r="FI86" s="13"/>
      <c r="FJ86" s="13"/>
      <c r="FK86" s="13"/>
      <c r="FL86" s="13"/>
      <c r="FM86" s="13"/>
      <c r="FN86" s="13"/>
      <c r="FO86" s="13"/>
      <c r="FP86" s="13"/>
      <c r="FQ86" s="13"/>
      <c r="FR86" s="13"/>
      <c r="FS86" s="13"/>
      <c r="FT86" s="13"/>
      <c r="FU86" s="13"/>
      <c r="FV86" s="13"/>
      <c r="FW86" s="13"/>
      <c r="FX86" s="13"/>
      <c r="FY86" s="13"/>
      <c r="FZ86" s="13"/>
      <c r="GA86" s="13"/>
      <c r="GB86" s="13"/>
      <c r="GC86" s="13"/>
      <c r="GD86" s="13"/>
      <c r="GE86" s="13"/>
      <c r="GF86" s="13"/>
      <c r="GG86" s="13"/>
      <c r="GH86" s="13"/>
      <c r="GI86" s="13"/>
      <c r="GJ86" s="13"/>
      <c r="GK86" s="13"/>
      <c r="GL86" s="13"/>
      <c r="GM86" s="13"/>
      <c r="GN86" s="13"/>
      <c r="GO86" s="13"/>
      <c r="GP86" s="13"/>
      <c r="GQ86" s="13"/>
      <c r="GR86" s="13"/>
      <c r="GS86" s="13"/>
      <c r="GT86" s="13"/>
      <c r="GU86" s="13"/>
      <c r="GV86" s="13"/>
      <c r="GW86" s="13"/>
      <c r="GX86" s="13"/>
      <c r="GY86" s="13"/>
      <c r="GZ86" s="13"/>
      <c r="HA86" s="13"/>
      <c r="HB86" s="13"/>
      <c r="HC86" s="13"/>
      <c r="HD86" s="13"/>
      <c r="HE86" s="13"/>
      <c r="HF86" s="13"/>
      <c r="HG86" s="13"/>
      <c r="HH86" s="13"/>
      <c r="HI86" s="13"/>
      <c r="HJ86" s="13"/>
      <c r="HK86" s="13"/>
      <c r="HL86" s="13"/>
      <c r="HM86" s="13"/>
      <c r="HN86" s="13"/>
      <c r="HO86" s="13"/>
      <c r="HP86" s="13"/>
      <c r="HQ86" s="13"/>
      <c r="HR86" s="13"/>
      <c r="HS86" s="13"/>
      <c r="HT86" s="13"/>
      <c r="HU86" s="13"/>
      <c r="HV86" s="13"/>
      <c r="HW86" s="13"/>
      <c r="HX86" s="13"/>
      <c r="HY86" s="13"/>
      <c r="HZ86" s="13"/>
      <c r="IA86" s="13"/>
      <c r="IB86" s="13"/>
      <c r="IC86" s="13"/>
      <c r="ID86" s="13"/>
      <c r="IE86" s="13"/>
      <c r="IF86" s="13"/>
      <c r="IG86" s="13"/>
      <c r="IH86" s="13"/>
      <c r="II86" s="13"/>
      <c r="IJ86" s="13"/>
      <c r="IK86" s="13"/>
    </row>
    <row r="87" spans="2:245" s="14" customFormat="1" ht="42" customHeight="1" x14ac:dyDescent="0.3">
      <c r="B87" s="142" t="s">
        <v>31</v>
      </c>
      <c r="C87" s="138" t="s">
        <v>274</v>
      </c>
      <c r="D87" s="144">
        <v>81406524.129999995</v>
      </c>
      <c r="E87" s="144">
        <v>47812542.130000003</v>
      </c>
      <c r="F87" s="144">
        <v>43562476.280000001</v>
      </c>
      <c r="G87" s="72">
        <f t="shared" si="99"/>
        <v>91.110981218182715</v>
      </c>
      <c r="H87" s="71">
        <f t="shared" si="100"/>
        <v>-4250065.8500000015</v>
      </c>
      <c r="I87" s="71"/>
      <c r="J87" s="71"/>
      <c r="K87" s="71"/>
      <c r="L87" s="73"/>
      <c r="M87" s="71"/>
      <c r="N87" s="71">
        <f t="shared" si="101"/>
        <v>81406524.129999995</v>
      </c>
      <c r="O87" s="71">
        <f t="shared" si="102"/>
        <v>47812542.130000003</v>
      </c>
      <c r="P87" s="71">
        <f t="shared" si="103"/>
        <v>43562476.280000001</v>
      </c>
      <c r="Q87" s="74">
        <f t="shared" si="104"/>
        <v>91.110981218182715</v>
      </c>
      <c r="R87" s="71">
        <f t="shared" si="105"/>
        <v>-4250065.8500000015</v>
      </c>
      <c r="S87" s="15"/>
      <c r="T87" s="15"/>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R87" s="13"/>
      <c r="BS87" s="13"/>
      <c r="BT87" s="13"/>
      <c r="BU87" s="13"/>
      <c r="BV87" s="13"/>
      <c r="BW87" s="13"/>
      <c r="BX87" s="13"/>
      <c r="BY87" s="13"/>
      <c r="BZ87" s="13"/>
      <c r="CA87" s="13"/>
      <c r="CB87" s="13"/>
      <c r="CC87" s="13"/>
      <c r="CD87" s="13"/>
      <c r="CE87" s="13"/>
      <c r="CF87" s="13"/>
      <c r="CG87" s="13"/>
      <c r="CH87" s="13"/>
      <c r="CI87" s="13"/>
      <c r="CJ87" s="13"/>
      <c r="CK87" s="13"/>
      <c r="CL87" s="13"/>
      <c r="CM87" s="13"/>
      <c r="CN87" s="13"/>
      <c r="CO87" s="13"/>
      <c r="CP87" s="13"/>
      <c r="CQ87" s="13"/>
      <c r="CR87" s="13"/>
      <c r="CS87" s="13"/>
      <c r="CT87" s="13"/>
      <c r="CU87" s="13"/>
      <c r="CV87" s="13"/>
      <c r="CW87" s="13"/>
      <c r="CX87" s="13"/>
      <c r="CY87" s="13"/>
      <c r="CZ87" s="13"/>
      <c r="DA87" s="13"/>
      <c r="DB87" s="13"/>
      <c r="DC87" s="13"/>
      <c r="DD87" s="13"/>
      <c r="DE87" s="13"/>
      <c r="DF87" s="13"/>
      <c r="DG87" s="13"/>
      <c r="DH87" s="13"/>
      <c r="DI87" s="13"/>
      <c r="DJ87" s="13"/>
      <c r="DK87" s="13"/>
      <c r="DL87" s="13"/>
      <c r="DM87" s="13"/>
      <c r="DN87" s="13"/>
      <c r="DO87" s="13"/>
      <c r="DP87" s="13"/>
      <c r="DQ87" s="13"/>
      <c r="DR87" s="13"/>
      <c r="DS87" s="13"/>
      <c r="DT87" s="13"/>
      <c r="DU87" s="13"/>
      <c r="DV87" s="13"/>
      <c r="DW87" s="13"/>
      <c r="DX87" s="13"/>
      <c r="DY87" s="13"/>
      <c r="DZ87" s="13"/>
      <c r="EA87" s="13"/>
      <c r="EB87" s="13"/>
      <c r="EC87" s="13"/>
      <c r="ED87" s="13"/>
      <c r="EE87" s="13"/>
      <c r="EF87" s="13"/>
      <c r="EG87" s="13"/>
      <c r="EH87" s="13"/>
      <c r="EI87" s="13"/>
      <c r="EJ87" s="13"/>
      <c r="EK87" s="13"/>
      <c r="EL87" s="13"/>
      <c r="EM87" s="13"/>
      <c r="EN87" s="13"/>
      <c r="EO87" s="13"/>
      <c r="EP87" s="13"/>
      <c r="EQ87" s="13"/>
      <c r="ER87" s="13"/>
      <c r="ES87" s="13"/>
      <c r="ET87" s="13"/>
      <c r="EU87" s="13"/>
      <c r="EV87" s="13"/>
      <c r="EW87" s="13"/>
      <c r="EX87" s="13"/>
      <c r="EY87" s="13"/>
      <c r="EZ87" s="13"/>
      <c r="FA87" s="13"/>
      <c r="FB87" s="13"/>
      <c r="FC87" s="13"/>
      <c r="FD87" s="13"/>
      <c r="FE87" s="13"/>
      <c r="FF87" s="13"/>
      <c r="FG87" s="13"/>
      <c r="FH87" s="13"/>
      <c r="FI87" s="13"/>
      <c r="FJ87" s="13"/>
      <c r="FK87" s="13"/>
      <c r="FL87" s="13"/>
      <c r="FM87" s="13"/>
      <c r="FN87" s="13"/>
      <c r="FO87" s="13"/>
      <c r="FP87" s="13"/>
      <c r="FQ87" s="13"/>
      <c r="FR87" s="13"/>
      <c r="FS87" s="13"/>
      <c r="FT87" s="13"/>
      <c r="FU87" s="13"/>
      <c r="FV87" s="13"/>
      <c r="FW87" s="13"/>
      <c r="FX87" s="13"/>
      <c r="FY87" s="13"/>
      <c r="FZ87" s="13"/>
      <c r="GA87" s="13"/>
      <c r="GB87" s="13"/>
      <c r="GC87" s="13"/>
      <c r="GD87" s="13"/>
      <c r="GE87" s="13"/>
      <c r="GF87" s="13"/>
      <c r="GG87" s="13"/>
      <c r="GH87" s="13"/>
      <c r="GI87" s="13"/>
      <c r="GJ87" s="13"/>
      <c r="GK87" s="13"/>
      <c r="GL87" s="13"/>
      <c r="GM87" s="13"/>
      <c r="GN87" s="13"/>
      <c r="GO87" s="13"/>
      <c r="GP87" s="13"/>
      <c r="GQ87" s="13"/>
      <c r="GR87" s="13"/>
      <c r="GS87" s="13"/>
      <c r="GT87" s="13"/>
      <c r="GU87" s="13"/>
      <c r="GV87" s="13"/>
      <c r="GW87" s="13"/>
      <c r="GX87" s="13"/>
      <c r="GY87" s="13"/>
      <c r="GZ87" s="13"/>
      <c r="HA87" s="13"/>
      <c r="HB87" s="13"/>
      <c r="HC87" s="13"/>
      <c r="HD87" s="13"/>
      <c r="HE87" s="13"/>
      <c r="HF87" s="13"/>
      <c r="HG87" s="13"/>
      <c r="HH87" s="13"/>
      <c r="HI87" s="13"/>
      <c r="HJ87" s="13"/>
      <c r="HK87" s="13"/>
      <c r="HL87" s="13"/>
      <c r="HM87" s="13"/>
      <c r="HN87" s="13"/>
      <c r="HO87" s="13"/>
      <c r="HP87" s="13"/>
      <c r="HQ87" s="13"/>
      <c r="HR87" s="13"/>
      <c r="HS87" s="13"/>
      <c r="HT87" s="13"/>
      <c r="HU87" s="13"/>
      <c r="HV87" s="13"/>
      <c r="HW87" s="13"/>
      <c r="HX87" s="13"/>
      <c r="HY87" s="13"/>
      <c r="HZ87" s="13"/>
      <c r="IA87" s="13"/>
      <c r="IB87" s="13"/>
      <c r="IC87" s="13"/>
      <c r="ID87" s="13"/>
      <c r="IE87" s="13"/>
      <c r="IF87" s="13"/>
      <c r="IG87" s="13"/>
      <c r="IH87" s="13"/>
      <c r="II87" s="13"/>
      <c r="IJ87" s="13"/>
      <c r="IK87" s="13"/>
    </row>
    <row r="88" spans="2:245" s="14" customFormat="1" ht="53.25" customHeight="1" x14ac:dyDescent="0.3">
      <c r="B88" s="142" t="s">
        <v>273</v>
      </c>
      <c r="C88" s="138" t="s">
        <v>275</v>
      </c>
      <c r="D88" s="144">
        <v>130236600</v>
      </c>
      <c r="E88" s="144">
        <v>116587800</v>
      </c>
      <c r="F88" s="144">
        <v>116587797.25</v>
      </c>
      <c r="G88" s="72">
        <f t="shared" si="99"/>
        <v>99.999997641262638</v>
      </c>
      <c r="H88" s="71">
        <f t="shared" si="100"/>
        <v>-2.75</v>
      </c>
      <c r="I88" s="71"/>
      <c r="J88" s="71"/>
      <c r="K88" s="71"/>
      <c r="L88" s="73"/>
      <c r="M88" s="71"/>
      <c r="N88" s="71">
        <f t="shared" si="101"/>
        <v>130236600</v>
      </c>
      <c r="O88" s="71">
        <f t="shared" si="102"/>
        <v>116587800</v>
      </c>
      <c r="P88" s="71">
        <f t="shared" si="103"/>
        <v>116587797.25</v>
      </c>
      <c r="Q88" s="74">
        <f t="shared" si="104"/>
        <v>99.999997641262638</v>
      </c>
      <c r="R88" s="71">
        <f t="shared" si="105"/>
        <v>-2.75</v>
      </c>
      <c r="S88" s="15"/>
      <c r="T88" s="15"/>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R88" s="13"/>
      <c r="BS88" s="13"/>
      <c r="BT88" s="13"/>
      <c r="BU88" s="13"/>
      <c r="BV88" s="13"/>
      <c r="BW88" s="13"/>
      <c r="BX88" s="13"/>
      <c r="BY88" s="13"/>
      <c r="BZ88" s="13"/>
      <c r="CA88" s="13"/>
      <c r="CB88" s="13"/>
      <c r="CC88" s="13"/>
      <c r="CD88" s="13"/>
      <c r="CE88" s="13"/>
      <c r="CF88" s="13"/>
      <c r="CG88" s="13"/>
      <c r="CH88" s="13"/>
      <c r="CI88" s="13"/>
      <c r="CJ88" s="13"/>
      <c r="CK88" s="13"/>
      <c r="CL88" s="13"/>
      <c r="CM88" s="13"/>
      <c r="CN88" s="13"/>
      <c r="CO88" s="13"/>
      <c r="CP88" s="13"/>
      <c r="CQ88" s="13"/>
      <c r="CR88" s="13"/>
      <c r="CS88" s="13"/>
      <c r="CT88" s="13"/>
      <c r="CU88" s="13"/>
      <c r="CV88" s="13"/>
      <c r="CW88" s="13"/>
      <c r="CX88" s="13"/>
      <c r="CY88" s="13"/>
      <c r="CZ88" s="13"/>
      <c r="DA88" s="13"/>
      <c r="DB88" s="13"/>
      <c r="DC88" s="13"/>
      <c r="DD88" s="13"/>
      <c r="DE88" s="13"/>
      <c r="DF88" s="13"/>
      <c r="DG88" s="13"/>
      <c r="DH88" s="13"/>
      <c r="DI88" s="13"/>
      <c r="DJ88" s="13"/>
      <c r="DK88" s="13"/>
      <c r="DL88" s="13"/>
      <c r="DM88" s="13"/>
      <c r="DN88" s="13"/>
      <c r="DO88" s="13"/>
      <c r="DP88" s="13"/>
      <c r="DQ88" s="13"/>
      <c r="DR88" s="13"/>
      <c r="DS88" s="13"/>
      <c r="DT88" s="13"/>
      <c r="DU88" s="13"/>
      <c r="DV88" s="13"/>
      <c r="DW88" s="13"/>
      <c r="DX88" s="13"/>
      <c r="DY88" s="13"/>
      <c r="DZ88" s="13"/>
      <c r="EA88" s="13"/>
      <c r="EB88" s="13"/>
      <c r="EC88" s="13"/>
      <c r="ED88" s="13"/>
      <c r="EE88" s="13"/>
      <c r="EF88" s="13"/>
      <c r="EG88" s="13"/>
      <c r="EH88" s="13"/>
      <c r="EI88" s="13"/>
      <c r="EJ88" s="13"/>
      <c r="EK88" s="13"/>
      <c r="EL88" s="13"/>
      <c r="EM88" s="13"/>
      <c r="EN88" s="13"/>
      <c r="EO88" s="13"/>
      <c r="EP88" s="13"/>
      <c r="EQ88" s="13"/>
      <c r="ER88" s="13"/>
      <c r="ES88" s="13"/>
      <c r="ET88" s="13"/>
      <c r="EU88" s="13"/>
      <c r="EV88" s="13"/>
      <c r="EW88" s="13"/>
      <c r="EX88" s="13"/>
      <c r="EY88" s="13"/>
      <c r="EZ88" s="13"/>
      <c r="FA88" s="13"/>
      <c r="FB88" s="13"/>
      <c r="FC88" s="13"/>
      <c r="FD88" s="13"/>
      <c r="FE88" s="13"/>
      <c r="FF88" s="13"/>
      <c r="FG88" s="13"/>
      <c r="FH88" s="13"/>
      <c r="FI88" s="13"/>
      <c r="FJ88" s="13"/>
      <c r="FK88" s="13"/>
      <c r="FL88" s="13"/>
      <c r="FM88" s="13"/>
      <c r="FN88" s="13"/>
      <c r="FO88" s="13"/>
      <c r="FP88" s="13"/>
      <c r="FQ88" s="13"/>
      <c r="FR88" s="13"/>
      <c r="FS88" s="13"/>
      <c r="FT88" s="13"/>
      <c r="FU88" s="13"/>
      <c r="FV88" s="13"/>
      <c r="FW88" s="13"/>
      <c r="FX88" s="13"/>
      <c r="FY88" s="13"/>
      <c r="FZ88" s="13"/>
      <c r="GA88" s="13"/>
      <c r="GB88" s="13"/>
      <c r="GC88" s="13"/>
      <c r="GD88" s="13"/>
      <c r="GE88" s="13"/>
      <c r="GF88" s="13"/>
      <c r="GG88" s="13"/>
      <c r="GH88" s="13"/>
      <c r="GI88" s="13"/>
      <c r="GJ88" s="13"/>
      <c r="GK88" s="13"/>
      <c r="GL88" s="13"/>
      <c r="GM88" s="13"/>
      <c r="GN88" s="13"/>
      <c r="GO88" s="13"/>
      <c r="GP88" s="13"/>
      <c r="GQ88" s="13"/>
      <c r="GR88" s="13"/>
      <c r="GS88" s="13"/>
      <c r="GT88" s="13"/>
      <c r="GU88" s="13"/>
      <c r="GV88" s="13"/>
      <c r="GW88" s="13"/>
      <c r="GX88" s="13"/>
      <c r="GY88" s="13"/>
      <c r="GZ88" s="13"/>
      <c r="HA88" s="13"/>
      <c r="HB88" s="13"/>
      <c r="HC88" s="13"/>
      <c r="HD88" s="13"/>
      <c r="HE88" s="13"/>
      <c r="HF88" s="13"/>
      <c r="HG88" s="13"/>
      <c r="HH88" s="13"/>
      <c r="HI88" s="13"/>
      <c r="HJ88" s="13"/>
      <c r="HK88" s="13"/>
      <c r="HL88" s="13"/>
      <c r="HM88" s="13"/>
      <c r="HN88" s="13"/>
      <c r="HO88" s="13"/>
      <c r="HP88" s="13"/>
      <c r="HQ88" s="13"/>
      <c r="HR88" s="13"/>
      <c r="HS88" s="13"/>
      <c r="HT88" s="13"/>
      <c r="HU88" s="13"/>
      <c r="HV88" s="13"/>
      <c r="HW88" s="13"/>
      <c r="HX88" s="13"/>
      <c r="HY88" s="13"/>
      <c r="HZ88" s="13"/>
      <c r="IA88" s="13"/>
      <c r="IB88" s="13"/>
      <c r="IC88" s="13"/>
      <c r="ID88" s="13"/>
      <c r="IE88" s="13"/>
      <c r="IF88" s="13"/>
      <c r="IG88" s="13"/>
      <c r="IH88" s="13"/>
      <c r="II88" s="13"/>
      <c r="IJ88" s="13"/>
      <c r="IK88" s="13"/>
    </row>
    <row r="89" spans="2:245" s="14" customFormat="1" ht="172.5" hidden="1" customHeight="1" x14ac:dyDescent="0.3">
      <c r="B89" s="142" t="s">
        <v>276</v>
      </c>
      <c r="C89" s="143" t="s">
        <v>277</v>
      </c>
      <c r="D89" s="144">
        <v>0</v>
      </c>
      <c r="E89" s="144">
        <v>0</v>
      </c>
      <c r="F89" s="144">
        <v>0</v>
      </c>
      <c r="G89" s="72">
        <v>0</v>
      </c>
      <c r="H89" s="71">
        <f t="shared" si="100"/>
        <v>0</v>
      </c>
      <c r="I89" s="71">
        <v>0</v>
      </c>
      <c r="J89" s="71">
        <v>0</v>
      </c>
      <c r="K89" s="71">
        <v>0</v>
      </c>
      <c r="L89" s="73"/>
      <c r="M89" s="71"/>
      <c r="N89" s="71">
        <f t="shared" si="101"/>
        <v>0</v>
      </c>
      <c r="O89" s="71">
        <f t="shared" si="102"/>
        <v>0</v>
      </c>
      <c r="P89" s="71">
        <f t="shared" si="103"/>
        <v>0</v>
      </c>
      <c r="Q89" s="74">
        <v>0</v>
      </c>
      <c r="R89" s="71">
        <f t="shared" si="105"/>
        <v>0</v>
      </c>
      <c r="S89" s="15"/>
      <c r="T89" s="15"/>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R89" s="13"/>
      <c r="BS89" s="13"/>
      <c r="BT89" s="13"/>
      <c r="BU89" s="13"/>
      <c r="BV89" s="13"/>
      <c r="BW89" s="13"/>
      <c r="BX89" s="13"/>
      <c r="BY89" s="13"/>
      <c r="BZ89" s="13"/>
      <c r="CA89" s="13"/>
      <c r="CB89" s="13"/>
      <c r="CC89" s="13"/>
      <c r="CD89" s="13"/>
      <c r="CE89" s="13"/>
      <c r="CF89" s="13"/>
      <c r="CG89" s="13"/>
      <c r="CH89" s="13"/>
      <c r="CI89" s="13"/>
      <c r="CJ89" s="13"/>
      <c r="CK89" s="13"/>
      <c r="CL89" s="13"/>
      <c r="CM89" s="13"/>
      <c r="CN89" s="13"/>
      <c r="CO89" s="13"/>
      <c r="CP89" s="13"/>
      <c r="CQ89" s="13"/>
      <c r="CR89" s="13"/>
      <c r="CS89" s="13"/>
      <c r="CT89" s="13"/>
      <c r="CU89" s="13"/>
      <c r="CV89" s="13"/>
      <c r="CW89" s="13"/>
      <c r="CX89" s="13"/>
      <c r="CY89" s="13"/>
      <c r="CZ89" s="13"/>
      <c r="DA89" s="13"/>
      <c r="DB89" s="13"/>
      <c r="DC89" s="13"/>
      <c r="DD89" s="13"/>
      <c r="DE89" s="13"/>
      <c r="DF89" s="13"/>
      <c r="DG89" s="13"/>
      <c r="DH89" s="13"/>
      <c r="DI89" s="13"/>
      <c r="DJ89" s="13"/>
      <c r="DK89" s="13"/>
      <c r="DL89" s="13"/>
      <c r="DM89" s="13"/>
      <c r="DN89" s="13"/>
      <c r="DO89" s="13"/>
      <c r="DP89" s="13"/>
      <c r="DQ89" s="13"/>
      <c r="DR89" s="13"/>
      <c r="DS89" s="13"/>
      <c r="DT89" s="13"/>
      <c r="DU89" s="13"/>
      <c r="DV89" s="13"/>
      <c r="DW89" s="13"/>
      <c r="DX89" s="13"/>
      <c r="DY89" s="13"/>
      <c r="DZ89" s="13"/>
      <c r="EA89" s="13"/>
      <c r="EB89" s="13"/>
      <c r="EC89" s="13"/>
      <c r="ED89" s="13"/>
      <c r="EE89" s="13"/>
      <c r="EF89" s="13"/>
      <c r="EG89" s="13"/>
      <c r="EH89" s="13"/>
      <c r="EI89" s="13"/>
      <c r="EJ89" s="13"/>
      <c r="EK89" s="13"/>
      <c r="EL89" s="13"/>
      <c r="EM89" s="13"/>
      <c r="EN89" s="13"/>
      <c r="EO89" s="13"/>
      <c r="EP89" s="13"/>
      <c r="EQ89" s="13"/>
      <c r="ER89" s="13"/>
      <c r="ES89" s="13"/>
      <c r="ET89" s="13"/>
      <c r="EU89" s="13"/>
      <c r="EV89" s="13"/>
      <c r="EW89" s="13"/>
      <c r="EX89" s="13"/>
      <c r="EY89" s="13"/>
      <c r="EZ89" s="13"/>
      <c r="FA89" s="13"/>
      <c r="FB89" s="13"/>
      <c r="FC89" s="13"/>
      <c r="FD89" s="13"/>
      <c r="FE89" s="13"/>
      <c r="FF89" s="13"/>
      <c r="FG89" s="13"/>
      <c r="FH89" s="13"/>
      <c r="FI89" s="13"/>
      <c r="FJ89" s="13"/>
      <c r="FK89" s="13"/>
      <c r="FL89" s="13"/>
      <c r="FM89" s="13"/>
      <c r="FN89" s="13"/>
      <c r="FO89" s="13"/>
      <c r="FP89" s="13"/>
      <c r="FQ89" s="13"/>
      <c r="FR89" s="13"/>
      <c r="FS89" s="13"/>
      <c r="FT89" s="13"/>
      <c r="FU89" s="13"/>
      <c r="FV89" s="13"/>
      <c r="FW89" s="13"/>
      <c r="FX89" s="13"/>
      <c r="FY89" s="13"/>
      <c r="FZ89" s="13"/>
      <c r="GA89" s="13"/>
      <c r="GB89" s="13"/>
      <c r="GC89" s="13"/>
      <c r="GD89" s="13"/>
      <c r="GE89" s="13"/>
      <c r="GF89" s="13"/>
      <c r="GG89" s="13"/>
      <c r="GH89" s="13"/>
      <c r="GI89" s="13"/>
      <c r="GJ89" s="13"/>
      <c r="GK89" s="13"/>
      <c r="GL89" s="13"/>
      <c r="GM89" s="13"/>
      <c r="GN89" s="13"/>
      <c r="GO89" s="13"/>
      <c r="GP89" s="13"/>
      <c r="GQ89" s="13"/>
      <c r="GR89" s="13"/>
      <c r="GS89" s="13"/>
      <c r="GT89" s="13"/>
      <c r="GU89" s="13"/>
      <c r="GV89" s="13"/>
      <c r="GW89" s="13"/>
      <c r="GX89" s="13"/>
      <c r="GY89" s="13"/>
      <c r="GZ89" s="13"/>
      <c r="HA89" s="13"/>
      <c r="HB89" s="13"/>
      <c r="HC89" s="13"/>
      <c r="HD89" s="13"/>
      <c r="HE89" s="13"/>
      <c r="HF89" s="13"/>
      <c r="HG89" s="13"/>
      <c r="HH89" s="13"/>
      <c r="HI89" s="13"/>
      <c r="HJ89" s="13"/>
      <c r="HK89" s="13"/>
      <c r="HL89" s="13"/>
      <c r="HM89" s="13"/>
      <c r="HN89" s="13"/>
      <c r="HO89" s="13"/>
      <c r="HP89" s="13"/>
      <c r="HQ89" s="13"/>
      <c r="HR89" s="13"/>
      <c r="HS89" s="13"/>
      <c r="HT89" s="13"/>
      <c r="HU89" s="13"/>
      <c r="HV89" s="13"/>
      <c r="HW89" s="13"/>
      <c r="HX89" s="13"/>
      <c r="HY89" s="13"/>
      <c r="HZ89" s="13"/>
      <c r="IA89" s="13"/>
      <c r="IB89" s="13"/>
      <c r="IC89" s="13"/>
      <c r="ID89" s="13"/>
      <c r="IE89" s="13"/>
      <c r="IF89" s="13"/>
      <c r="IG89" s="13"/>
      <c r="IH89" s="13"/>
      <c r="II89" s="13"/>
      <c r="IJ89" s="13"/>
      <c r="IK89" s="13"/>
    </row>
    <row r="90" spans="2:245" s="14" customFormat="1" ht="58.5" customHeight="1" x14ac:dyDescent="0.3">
      <c r="B90" s="142" t="s">
        <v>279</v>
      </c>
      <c r="C90" s="143" t="s">
        <v>278</v>
      </c>
      <c r="D90" s="144">
        <v>9953728</v>
      </c>
      <c r="E90" s="144">
        <v>5963058</v>
      </c>
      <c r="F90" s="144">
        <v>5790100.7599999998</v>
      </c>
      <c r="G90" s="72">
        <f t="shared" si="99"/>
        <v>97.099521084651528</v>
      </c>
      <c r="H90" s="71">
        <f t="shared" si="100"/>
        <v>-172957.24000000022</v>
      </c>
      <c r="I90" s="71"/>
      <c r="J90" s="71"/>
      <c r="K90" s="71"/>
      <c r="L90" s="73"/>
      <c r="M90" s="71"/>
      <c r="N90" s="71">
        <f t="shared" si="101"/>
        <v>9953728</v>
      </c>
      <c r="O90" s="71">
        <f t="shared" si="102"/>
        <v>5963058</v>
      </c>
      <c r="P90" s="71">
        <f t="shared" si="103"/>
        <v>5790100.7599999998</v>
      </c>
      <c r="Q90" s="74">
        <f t="shared" si="104"/>
        <v>97.099521084651528</v>
      </c>
      <c r="R90" s="71">
        <f t="shared" si="105"/>
        <v>-172957.24000000022</v>
      </c>
      <c r="S90" s="15"/>
      <c r="T90" s="15"/>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R90" s="13"/>
      <c r="BS90" s="13"/>
      <c r="BT90" s="13"/>
      <c r="BU90" s="13"/>
      <c r="BV90" s="13"/>
      <c r="BW90" s="13"/>
      <c r="BX90" s="13"/>
      <c r="BY90" s="13"/>
      <c r="BZ90" s="13"/>
      <c r="CA90" s="13"/>
      <c r="CB90" s="13"/>
      <c r="CC90" s="13"/>
      <c r="CD90" s="13"/>
      <c r="CE90" s="13"/>
      <c r="CF90" s="13"/>
      <c r="CG90" s="13"/>
      <c r="CH90" s="13"/>
      <c r="CI90" s="13"/>
      <c r="CJ90" s="13"/>
      <c r="CK90" s="13"/>
      <c r="CL90" s="13"/>
      <c r="CM90" s="13"/>
      <c r="CN90" s="13"/>
      <c r="CO90" s="13"/>
      <c r="CP90" s="13"/>
      <c r="CQ90" s="13"/>
      <c r="CR90" s="13"/>
      <c r="CS90" s="13"/>
      <c r="CT90" s="13"/>
      <c r="CU90" s="13"/>
      <c r="CV90" s="13"/>
      <c r="CW90" s="13"/>
      <c r="CX90" s="13"/>
      <c r="CY90" s="13"/>
      <c r="CZ90" s="13"/>
      <c r="DA90" s="13"/>
      <c r="DB90" s="13"/>
      <c r="DC90" s="13"/>
      <c r="DD90" s="13"/>
      <c r="DE90" s="13"/>
      <c r="DF90" s="13"/>
      <c r="DG90" s="13"/>
      <c r="DH90" s="13"/>
      <c r="DI90" s="13"/>
      <c r="DJ90" s="13"/>
      <c r="DK90" s="13"/>
      <c r="DL90" s="13"/>
      <c r="DM90" s="13"/>
      <c r="DN90" s="13"/>
      <c r="DO90" s="13"/>
      <c r="DP90" s="13"/>
      <c r="DQ90" s="13"/>
      <c r="DR90" s="13"/>
      <c r="DS90" s="13"/>
      <c r="DT90" s="13"/>
      <c r="DU90" s="13"/>
      <c r="DV90" s="13"/>
      <c r="DW90" s="13"/>
      <c r="DX90" s="13"/>
      <c r="DY90" s="13"/>
      <c r="DZ90" s="13"/>
      <c r="EA90" s="13"/>
      <c r="EB90" s="13"/>
      <c r="EC90" s="13"/>
      <c r="ED90" s="13"/>
      <c r="EE90" s="13"/>
      <c r="EF90" s="13"/>
      <c r="EG90" s="13"/>
      <c r="EH90" s="13"/>
      <c r="EI90" s="13"/>
      <c r="EJ90" s="13"/>
      <c r="EK90" s="13"/>
      <c r="EL90" s="13"/>
      <c r="EM90" s="13"/>
      <c r="EN90" s="13"/>
      <c r="EO90" s="13"/>
      <c r="EP90" s="13"/>
      <c r="EQ90" s="13"/>
      <c r="ER90" s="13"/>
      <c r="ES90" s="13"/>
      <c r="ET90" s="13"/>
      <c r="EU90" s="13"/>
      <c r="EV90" s="13"/>
      <c r="EW90" s="13"/>
      <c r="EX90" s="13"/>
      <c r="EY90" s="13"/>
      <c r="EZ90" s="13"/>
      <c r="FA90" s="13"/>
      <c r="FB90" s="13"/>
      <c r="FC90" s="13"/>
      <c r="FD90" s="13"/>
      <c r="FE90" s="13"/>
      <c r="FF90" s="13"/>
      <c r="FG90" s="13"/>
      <c r="FH90" s="13"/>
      <c r="FI90" s="13"/>
      <c r="FJ90" s="13"/>
      <c r="FK90" s="13"/>
      <c r="FL90" s="13"/>
      <c r="FM90" s="13"/>
      <c r="FN90" s="13"/>
      <c r="FO90" s="13"/>
      <c r="FP90" s="13"/>
      <c r="FQ90" s="13"/>
      <c r="FR90" s="13"/>
      <c r="FS90" s="13"/>
      <c r="FT90" s="13"/>
      <c r="FU90" s="13"/>
      <c r="FV90" s="13"/>
      <c r="FW90" s="13"/>
      <c r="FX90" s="13"/>
      <c r="FY90" s="13"/>
      <c r="FZ90" s="13"/>
      <c r="GA90" s="13"/>
      <c r="GB90" s="13"/>
      <c r="GC90" s="13"/>
      <c r="GD90" s="13"/>
      <c r="GE90" s="13"/>
      <c r="GF90" s="13"/>
      <c r="GG90" s="13"/>
      <c r="GH90" s="13"/>
      <c r="GI90" s="13"/>
      <c r="GJ90" s="13"/>
      <c r="GK90" s="13"/>
      <c r="GL90" s="13"/>
      <c r="GM90" s="13"/>
      <c r="GN90" s="13"/>
      <c r="GO90" s="13"/>
      <c r="GP90" s="13"/>
      <c r="GQ90" s="13"/>
      <c r="GR90" s="13"/>
      <c r="GS90" s="13"/>
      <c r="GT90" s="13"/>
      <c r="GU90" s="13"/>
      <c r="GV90" s="13"/>
      <c r="GW90" s="13"/>
      <c r="GX90" s="13"/>
      <c r="GY90" s="13"/>
      <c r="GZ90" s="13"/>
      <c r="HA90" s="13"/>
      <c r="HB90" s="13"/>
      <c r="HC90" s="13"/>
      <c r="HD90" s="13"/>
      <c r="HE90" s="13"/>
      <c r="HF90" s="13"/>
      <c r="HG90" s="13"/>
      <c r="HH90" s="13"/>
      <c r="HI90" s="13"/>
      <c r="HJ90" s="13"/>
      <c r="HK90" s="13"/>
      <c r="HL90" s="13"/>
      <c r="HM90" s="13"/>
      <c r="HN90" s="13"/>
      <c r="HO90" s="13"/>
      <c r="HP90" s="13"/>
      <c r="HQ90" s="13"/>
      <c r="HR90" s="13"/>
      <c r="HS90" s="13"/>
      <c r="HT90" s="13"/>
      <c r="HU90" s="13"/>
      <c r="HV90" s="13"/>
      <c r="HW90" s="13"/>
      <c r="HX90" s="13"/>
      <c r="HY90" s="13"/>
      <c r="HZ90" s="13"/>
      <c r="IA90" s="13"/>
      <c r="IB90" s="13"/>
      <c r="IC90" s="13"/>
      <c r="ID90" s="13"/>
      <c r="IE90" s="13"/>
      <c r="IF90" s="13"/>
      <c r="IG90" s="13"/>
      <c r="IH90" s="13"/>
      <c r="II90" s="13"/>
      <c r="IJ90" s="13"/>
      <c r="IK90" s="13"/>
    </row>
    <row r="91" spans="2:245" s="14" customFormat="1" ht="31.5" customHeight="1" x14ac:dyDescent="0.3">
      <c r="B91" s="142" t="s">
        <v>280</v>
      </c>
      <c r="C91" s="138" t="s">
        <v>281</v>
      </c>
      <c r="D91" s="144">
        <v>14595806</v>
      </c>
      <c r="E91" s="144">
        <v>9485232</v>
      </c>
      <c r="F91" s="144">
        <v>8261446.46</v>
      </c>
      <c r="G91" s="72">
        <f t="shared" si="99"/>
        <v>87.097990433971461</v>
      </c>
      <c r="H91" s="71">
        <f t="shared" si="100"/>
        <v>-1223785.54</v>
      </c>
      <c r="I91" s="71"/>
      <c r="J91" s="71"/>
      <c r="K91" s="71"/>
      <c r="L91" s="73"/>
      <c r="M91" s="71"/>
      <c r="N91" s="71">
        <f t="shared" si="101"/>
        <v>14595806</v>
      </c>
      <c r="O91" s="71">
        <f t="shared" si="102"/>
        <v>9485232</v>
      </c>
      <c r="P91" s="71">
        <f t="shared" si="103"/>
        <v>8261446.46</v>
      </c>
      <c r="Q91" s="74">
        <f t="shared" si="104"/>
        <v>87.097990433971461</v>
      </c>
      <c r="R91" s="71">
        <f t="shared" si="105"/>
        <v>-1223785.54</v>
      </c>
      <c r="S91" s="15"/>
      <c r="T91" s="15"/>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R91" s="13"/>
      <c r="BS91" s="13"/>
      <c r="BT91" s="13"/>
      <c r="BU91" s="13"/>
      <c r="BV91" s="13"/>
      <c r="BW91" s="13"/>
      <c r="BX91" s="13"/>
      <c r="BY91" s="13"/>
      <c r="BZ91" s="13"/>
      <c r="CA91" s="13"/>
      <c r="CB91" s="13"/>
      <c r="CC91" s="13"/>
      <c r="CD91" s="13"/>
      <c r="CE91" s="13"/>
      <c r="CF91" s="13"/>
      <c r="CG91" s="13"/>
      <c r="CH91" s="13"/>
      <c r="CI91" s="13"/>
      <c r="CJ91" s="13"/>
      <c r="CK91" s="13"/>
      <c r="CL91" s="13"/>
      <c r="CM91" s="13"/>
      <c r="CN91" s="13"/>
      <c r="CO91" s="13"/>
      <c r="CP91" s="13"/>
      <c r="CQ91" s="13"/>
      <c r="CR91" s="13"/>
      <c r="CS91" s="13"/>
      <c r="CT91" s="13"/>
      <c r="CU91" s="13"/>
      <c r="CV91" s="13"/>
      <c r="CW91" s="13"/>
      <c r="CX91" s="13"/>
      <c r="CY91" s="13"/>
      <c r="CZ91" s="13"/>
      <c r="DA91" s="13"/>
      <c r="DB91" s="13"/>
      <c r="DC91" s="13"/>
      <c r="DD91" s="13"/>
      <c r="DE91" s="13"/>
      <c r="DF91" s="13"/>
      <c r="DG91" s="13"/>
      <c r="DH91" s="13"/>
      <c r="DI91" s="13"/>
      <c r="DJ91" s="13"/>
      <c r="DK91" s="13"/>
      <c r="DL91" s="13"/>
      <c r="DM91" s="13"/>
      <c r="DN91" s="13"/>
      <c r="DO91" s="13"/>
      <c r="DP91" s="13"/>
      <c r="DQ91" s="13"/>
      <c r="DR91" s="13"/>
      <c r="DS91" s="13"/>
      <c r="DT91" s="13"/>
      <c r="DU91" s="13"/>
      <c r="DV91" s="13"/>
      <c r="DW91" s="13"/>
      <c r="DX91" s="13"/>
      <c r="DY91" s="13"/>
      <c r="DZ91" s="13"/>
      <c r="EA91" s="13"/>
      <c r="EB91" s="13"/>
      <c r="EC91" s="13"/>
      <c r="ED91" s="13"/>
      <c r="EE91" s="13"/>
      <c r="EF91" s="13"/>
      <c r="EG91" s="13"/>
      <c r="EH91" s="13"/>
      <c r="EI91" s="13"/>
      <c r="EJ91" s="13"/>
      <c r="EK91" s="13"/>
      <c r="EL91" s="13"/>
      <c r="EM91" s="13"/>
      <c r="EN91" s="13"/>
      <c r="EO91" s="13"/>
      <c r="EP91" s="13"/>
      <c r="EQ91" s="13"/>
      <c r="ER91" s="13"/>
      <c r="ES91" s="13"/>
      <c r="ET91" s="13"/>
      <c r="EU91" s="13"/>
      <c r="EV91" s="13"/>
      <c r="EW91" s="13"/>
      <c r="EX91" s="13"/>
      <c r="EY91" s="13"/>
      <c r="EZ91" s="13"/>
      <c r="FA91" s="13"/>
      <c r="FB91" s="13"/>
      <c r="FC91" s="13"/>
      <c r="FD91" s="13"/>
      <c r="FE91" s="13"/>
      <c r="FF91" s="13"/>
      <c r="FG91" s="13"/>
      <c r="FH91" s="13"/>
      <c r="FI91" s="13"/>
      <c r="FJ91" s="13"/>
      <c r="FK91" s="13"/>
      <c r="FL91" s="13"/>
      <c r="FM91" s="13"/>
      <c r="FN91" s="13"/>
      <c r="FO91" s="13"/>
      <c r="FP91" s="13"/>
      <c r="FQ91" s="13"/>
      <c r="FR91" s="13"/>
      <c r="FS91" s="13"/>
      <c r="FT91" s="13"/>
      <c r="FU91" s="13"/>
      <c r="FV91" s="13"/>
      <c r="FW91" s="13"/>
      <c r="FX91" s="13"/>
      <c r="FY91" s="13"/>
      <c r="FZ91" s="13"/>
      <c r="GA91" s="13"/>
      <c r="GB91" s="13"/>
      <c r="GC91" s="13"/>
      <c r="GD91" s="13"/>
      <c r="GE91" s="13"/>
      <c r="GF91" s="13"/>
      <c r="GG91" s="13"/>
      <c r="GH91" s="13"/>
      <c r="GI91" s="13"/>
      <c r="GJ91" s="13"/>
      <c r="GK91" s="13"/>
      <c r="GL91" s="13"/>
      <c r="GM91" s="13"/>
      <c r="GN91" s="13"/>
      <c r="GO91" s="13"/>
      <c r="GP91" s="13"/>
      <c r="GQ91" s="13"/>
      <c r="GR91" s="13"/>
      <c r="GS91" s="13"/>
      <c r="GT91" s="13"/>
      <c r="GU91" s="13"/>
      <c r="GV91" s="13"/>
      <c r="GW91" s="13"/>
      <c r="GX91" s="13"/>
      <c r="GY91" s="13"/>
      <c r="GZ91" s="13"/>
      <c r="HA91" s="13"/>
      <c r="HB91" s="13"/>
      <c r="HC91" s="13"/>
      <c r="HD91" s="13"/>
      <c r="HE91" s="13"/>
      <c r="HF91" s="13"/>
      <c r="HG91" s="13"/>
      <c r="HH91" s="13"/>
      <c r="HI91" s="13"/>
      <c r="HJ91" s="13"/>
      <c r="HK91" s="13"/>
      <c r="HL91" s="13"/>
      <c r="HM91" s="13"/>
      <c r="HN91" s="13"/>
      <c r="HO91" s="13"/>
      <c r="HP91" s="13"/>
      <c r="HQ91" s="13"/>
      <c r="HR91" s="13"/>
      <c r="HS91" s="13"/>
      <c r="HT91" s="13"/>
      <c r="HU91" s="13"/>
      <c r="HV91" s="13"/>
      <c r="HW91" s="13"/>
      <c r="HX91" s="13"/>
      <c r="HY91" s="13"/>
      <c r="HZ91" s="13"/>
      <c r="IA91" s="13"/>
      <c r="IB91" s="13"/>
      <c r="IC91" s="13"/>
      <c r="ID91" s="13"/>
      <c r="IE91" s="13"/>
      <c r="IF91" s="13"/>
      <c r="IG91" s="13"/>
      <c r="IH91" s="13"/>
      <c r="II91" s="13"/>
      <c r="IJ91" s="13"/>
      <c r="IK91" s="13"/>
    </row>
    <row r="92" spans="2:245" s="7" customFormat="1" ht="42.75" hidden="1" customHeight="1" x14ac:dyDescent="0.3">
      <c r="B92" s="55"/>
      <c r="C92" s="61"/>
      <c r="D92" s="81"/>
      <c r="E92" s="81"/>
      <c r="F92" s="81"/>
      <c r="G92" s="68" t="e">
        <f t="shared" si="99"/>
        <v>#DIV/0!</v>
      </c>
      <c r="H92" s="67">
        <f t="shared" si="100"/>
        <v>0</v>
      </c>
      <c r="I92" s="67"/>
      <c r="J92" s="67"/>
      <c r="K92" s="67"/>
      <c r="L92" s="73" t="e">
        <f t="shared" si="109"/>
        <v>#DIV/0!</v>
      </c>
      <c r="M92" s="71">
        <f t="shared" si="107"/>
        <v>0</v>
      </c>
      <c r="N92" s="67">
        <f t="shared" si="101"/>
        <v>0</v>
      </c>
      <c r="O92" s="67">
        <f t="shared" si="102"/>
        <v>0</v>
      </c>
      <c r="P92" s="67">
        <f t="shared" si="103"/>
        <v>0</v>
      </c>
      <c r="Q92" s="70" t="e">
        <f t="shared" si="104"/>
        <v>#DIV/0!</v>
      </c>
      <c r="R92" s="67">
        <f t="shared" si="105"/>
        <v>0</v>
      </c>
      <c r="S92" s="15"/>
      <c r="T92" s="15"/>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row>
    <row r="93" spans="2:245" s="14" customFormat="1" ht="46.5" customHeight="1" x14ac:dyDescent="0.3">
      <c r="B93" s="139" t="s">
        <v>282</v>
      </c>
      <c r="C93" s="145" t="s">
        <v>99</v>
      </c>
      <c r="D93" s="144">
        <f>SUM(D94:D95)</f>
        <v>983070</v>
      </c>
      <c r="E93" s="144">
        <f>SUM(E94:E95)</f>
        <v>905210</v>
      </c>
      <c r="F93" s="144">
        <f>SUM(F94:F95)</f>
        <v>629587.5</v>
      </c>
      <c r="G93" s="72">
        <f t="shared" si="99"/>
        <v>69.551540526507665</v>
      </c>
      <c r="H93" s="71">
        <f t="shared" si="100"/>
        <v>-275622.5</v>
      </c>
      <c r="I93" s="71"/>
      <c r="J93" s="71"/>
      <c r="K93" s="71"/>
      <c r="L93" s="73"/>
      <c r="M93" s="71"/>
      <c r="N93" s="71">
        <f t="shared" si="101"/>
        <v>983070</v>
      </c>
      <c r="O93" s="71">
        <f t="shared" si="102"/>
        <v>905210</v>
      </c>
      <c r="P93" s="71">
        <f t="shared" si="103"/>
        <v>629587.5</v>
      </c>
      <c r="Q93" s="74">
        <f t="shared" si="104"/>
        <v>69.551540526507665</v>
      </c>
      <c r="R93" s="71">
        <f t="shared" si="105"/>
        <v>-275622.5</v>
      </c>
      <c r="S93" s="15"/>
      <c r="T93" s="15"/>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R93" s="13"/>
      <c r="BS93" s="13"/>
      <c r="BT93" s="13"/>
      <c r="BU93" s="13"/>
      <c r="BV93" s="13"/>
      <c r="BW93" s="13"/>
      <c r="BX93" s="13"/>
      <c r="BY93" s="13"/>
      <c r="BZ93" s="13"/>
      <c r="CA93" s="13"/>
      <c r="CB93" s="13"/>
      <c r="CC93" s="13"/>
      <c r="CD93" s="13"/>
      <c r="CE93" s="13"/>
      <c r="CF93" s="13"/>
      <c r="CG93" s="13"/>
      <c r="CH93" s="13"/>
      <c r="CI93" s="13"/>
      <c r="CJ93" s="13"/>
      <c r="CK93" s="13"/>
      <c r="CL93" s="13"/>
      <c r="CM93" s="13"/>
      <c r="CN93" s="13"/>
      <c r="CO93" s="13"/>
      <c r="CP93" s="13"/>
      <c r="CQ93" s="13"/>
      <c r="CR93" s="13"/>
      <c r="CS93" s="13"/>
      <c r="CT93" s="13"/>
      <c r="CU93" s="13"/>
      <c r="CV93" s="13"/>
      <c r="CW93" s="13"/>
      <c r="CX93" s="13"/>
      <c r="CY93" s="13"/>
      <c r="CZ93" s="13"/>
      <c r="DA93" s="13"/>
      <c r="DB93" s="13"/>
      <c r="DC93" s="13"/>
      <c r="DD93" s="13"/>
      <c r="DE93" s="13"/>
      <c r="DF93" s="13"/>
      <c r="DG93" s="13"/>
      <c r="DH93" s="13"/>
      <c r="DI93" s="13"/>
      <c r="DJ93" s="13"/>
      <c r="DK93" s="13"/>
      <c r="DL93" s="13"/>
      <c r="DM93" s="13"/>
      <c r="DN93" s="13"/>
      <c r="DO93" s="13"/>
      <c r="DP93" s="13"/>
      <c r="DQ93" s="13"/>
      <c r="DR93" s="13"/>
      <c r="DS93" s="13"/>
      <c r="DT93" s="13"/>
      <c r="DU93" s="13"/>
      <c r="DV93" s="13"/>
      <c r="DW93" s="13"/>
      <c r="DX93" s="13"/>
      <c r="DY93" s="13"/>
      <c r="DZ93" s="13"/>
      <c r="EA93" s="13"/>
      <c r="EB93" s="13"/>
      <c r="EC93" s="13"/>
      <c r="ED93" s="13"/>
      <c r="EE93" s="13"/>
      <c r="EF93" s="13"/>
      <c r="EG93" s="13"/>
      <c r="EH93" s="13"/>
      <c r="EI93" s="13"/>
      <c r="EJ93" s="13"/>
      <c r="EK93" s="13"/>
      <c r="EL93" s="13"/>
      <c r="EM93" s="13"/>
      <c r="EN93" s="13"/>
      <c r="EO93" s="13"/>
      <c r="EP93" s="13"/>
      <c r="EQ93" s="13"/>
      <c r="ER93" s="13"/>
      <c r="ES93" s="13"/>
      <c r="ET93" s="13"/>
      <c r="EU93" s="13"/>
      <c r="EV93" s="13"/>
      <c r="EW93" s="13"/>
      <c r="EX93" s="13"/>
      <c r="EY93" s="13"/>
      <c r="EZ93" s="13"/>
      <c r="FA93" s="13"/>
      <c r="FB93" s="13"/>
      <c r="FC93" s="13"/>
      <c r="FD93" s="13"/>
      <c r="FE93" s="13"/>
      <c r="FF93" s="13"/>
      <c r="FG93" s="13"/>
      <c r="FH93" s="13"/>
      <c r="FI93" s="13"/>
      <c r="FJ93" s="13"/>
      <c r="FK93" s="13"/>
      <c r="FL93" s="13"/>
      <c r="FM93" s="13"/>
      <c r="FN93" s="13"/>
      <c r="FO93" s="13"/>
      <c r="FP93" s="13"/>
      <c r="FQ93" s="13"/>
      <c r="FR93" s="13"/>
      <c r="FS93" s="13"/>
      <c r="FT93" s="13"/>
      <c r="FU93" s="13"/>
      <c r="FV93" s="13"/>
      <c r="FW93" s="13"/>
      <c r="FX93" s="13"/>
      <c r="FY93" s="13"/>
      <c r="FZ93" s="13"/>
      <c r="GA93" s="13"/>
      <c r="GB93" s="13"/>
      <c r="GC93" s="13"/>
      <c r="GD93" s="13"/>
      <c r="GE93" s="13"/>
      <c r="GF93" s="13"/>
      <c r="GG93" s="13"/>
      <c r="GH93" s="13"/>
      <c r="GI93" s="13"/>
      <c r="GJ93" s="13"/>
      <c r="GK93" s="13"/>
      <c r="GL93" s="13"/>
      <c r="GM93" s="13"/>
      <c r="GN93" s="13"/>
      <c r="GO93" s="13"/>
      <c r="GP93" s="13"/>
      <c r="GQ93" s="13"/>
      <c r="GR93" s="13"/>
      <c r="GS93" s="13"/>
      <c r="GT93" s="13"/>
      <c r="GU93" s="13"/>
      <c r="GV93" s="13"/>
      <c r="GW93" s="13"/>
      <c r="GX93" s="13"/>
      <c r="GY93" s="13"/>
      <c r="GZ93" s="13"/>
      <c r="HA93" s="13"/>
      <c r="HB93" s="13"/>
      <c r="HC93" s="13"/>
      <c r="HD93" s="13"/>
      <c r="HE93" s="13"/>
      <c r="HF93" s="13"/>
      <c r="HG93" s="13"/>
      <c r="HH93" s="13"/>
      <c r="HI93" s="13"/>
      <c r="HJ93" s="13"/>
      <c r="HK93" s="13"/>
      <c r="HL93" s="13"/>
      <c r="HM93" s="13"/>
      <c r="HN93" s="13"/>
      <c r="HO93" s="13"/>
      <c r="HP93" s="13"/>
      <c r="HQ93" s="13"/>
      <c r="HR93" s="13"/>
      <c r="HS93" s="13"/>
      <c r="HT93" s="13"/>
      <c r="HU93" s="13"/>
      <c r="HV93" s="13"/>
      <c r="HW93" s="13"/>
      <c r="HX93" s="13"/>
      <c r="HY93" s="13"/>
      <c r="HZ93" s="13"/>
      <c r="IA93" s="13"/>
      <c r="IB93" s="13"/>
      <c r="IC93" s="13"/>
      <c r="ID93" s="13"/>
      <c r="IE93" s="13"/>
      <c r="IF93" s="13"/>
      <c r="IG93" s="13"/>
      <c r="IH93" s="13"/>
      <c r="II93" s="13"/>
      <c r="IJ93" s="13"/>
      <c r="IK93" s="13"/>
    </row>
    <row r="94" spans="2:245" s="14" customFormat="1" ht="30" hidden="1" customHeight="1" x14ac:dyDescent="0.3">
      <c r="B94" s="55" t="s">
        <v>283</v>
      </c>
      <c r="C94" s="61" t="s">
        <v>101</v>
      </c>
      <c r="D94" s="81">
        <v>0</v>
      </c>
      <c r="E94" s="81">
        <v>0</v>
      </c>
      <c r="F94" s="81">
        <v>0</v>
      </c>
      <c r="G94" s="68">
        <v>0</v>
      </c>
      <c r="H94" s="67">
        <f t="shared" si="100"/>
        <v>0</v>
      </c>
      <c r="I94" s="67"/>
      <c r="J94" s="67"/>
      <c r="K94" s="67"/>
      <c r="L94" s="73"/>
      <c r="M94" s="71"/>
      <c r="N94" s="67">
        <f t="shared" si="101"/>
        <v>0</v>
      </c>
      <c r="O94" s="67">
        <f t="shared" si="102"/>
        <v>0</v>
      </c>
      <c r="P94" s="67">
        <f t="shared" si="103"/>
        <v>0</v>
      </c>
      <c r="Q94" s="70" t="e">
        <f t="shared" si="104"/>
        <v>#DIV/0!</v>
      </c>
      <c r="R94" s="67">
        <f t="shared" si="105"/>
        <v>0</v>
      </c>
      <c r="S94" s="15"/>
      <c r="T94" s="15"/>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c r="BS94" s="13"/>
      <c r="BT94" s="13"/>
      <c r="BU94" s="13"/>
      <c r="BV94" s="13"/>
      <c r="BW94" s="13"/>
      <c r="BX94" s="13"/>
      <c r="BY94" s="13"/>
      <c r="BZ94" s="13"/>
      <c r="CA94" s="13"/>
      <c r="CB94" s="13"/>
      <c r="CC94" s="13"/>
      <c r="CD94" s="13"/>
      <c r="CE94" s="13"/>
      <c r="CF94" s="13"/>
      <c r="CG94" s="13"/>
      <c r="CH94" s="13"/>
      <c r="CI94" s="13"/>
      <c r="CJ94" s="13"/>
      <c r="CK94" s="13"/>
      <c r="CL94" s="13"/>
      <c r="CM94" s="13"/>
      <c r="CN94" s="13"/>
      <c r="CO94" s="13"/>
      <c r="CP94" s="13"/>
      <c r="CQ94" s="13"/>
      <c r="CR94" s="13"/>
      <c r="CS94" s="13"/>
      <c r="CT94" s="13"/>
      <c r="CU94" s="13"/>
      <c r="CV94" s="13"/>
      <c r="CW94" s="13"/>
      <c r="CX94" s="13"/>
      <c r="CY94" s="13"/>
      <c r="CZ94" s="13"/>
      <c r="DA94" s="13"/>
      <c r="DB94" s="13"/>
      <c r="DC94" s="13"/>
      <c r="DD94" s="13"/>
      <c r="DE94" s="13"/>
      <c r="DF94" s="13"/>
      <c r="DG94" s="13"/>
      <c r="DH94" s="13"/>
      <c r="DI94" s="13"/>
      <c r="DJ94" s="13"/>
      <c r="DK94" s="13"/>
      <c r="DL94" s="13"/>
      <c r="DM94" s="13"/>
      <c r="DN94" s="13"/>
      <c r="DO94" s="13"/>
      <c r="DP94" s="13"/>
      <c r="DQ94" s="13"/>
      <c r="DR94" s="13"/>
      <c r="DS94" s="13"/>
      <c r="DT94" s="13"/>
      <c r="DU94" s="13"/>
      <c r="DV94" s="13"/>
      <c r="DW94" s="13"/>
      <c r="DX94" s="13"/>
      <c r="DY94" s="13"/>
      <c r="DZ94" s="13"/>
      <c r="EA94" s="13"/>
      <c r="EB94" s="13"/>
      <c r="EC94" s="13"/>
      <c r="ED94" s="13"/>
      <c r="EE94" s="13"/>
      <c r="EF94" s="13"/>
      <c r="EG94" s="13"/>
      <c r="EH94" s="13"/>
      <c r="EI94" s="13"/>
      <c r="EJ94" s="13"/>
      <c r="EK94" s="13"/>
      <c r="EL94" s="13"/>
      <c r="EM94" s="13"/>
      <c r="EN94" s="13"/>
      <c r="EO94" s="13"/>
      <c r="EP94" s="13"/>
      <c r="EQ94" s="13"/>
      <c r="ER94" s="13"/>
      <c r="ES94" s="13"/>
      <c r="ET94" s="13"/>
      <c r="EU94" s="13"/>
      <c r="EV94" s="13"/>
      <c r="EW94" s="13"/>
      <c r="EX94" s="13"/>
      <c r="EY94" s="13"/>
      <c r="EZ94" s="13"/>
      <c r="FA94" s="13"/>
      <c r="FB94" s="13"/>
      <c r="FC94" s="13"/>
      <c r="FD94" s="13"/>
      <c r="FE94" s="13"/>
      <c r="FF94" s="13"/>
      <c r="FG94" s="13"/>
      <c r="FH94" s="13"/>
      <c r="FI94" s="13"/>
      <c r="FJ94" s="13"/>
      <c r="FK94" s="13"/>
      <c r="FL94" s="13"/>
      <c r="FM94" s="13"/>
      <c r="FN94" s="13"/>
      <c r="FO94" s="13"/>
      <c r="FP94" s="13"/>
      <c r="FQ94" s="13"/>
      <c r="FR94" s="13"/>
      <c r="FS94" s="13"/>
      <c r="FT94" s="13"/>
      <c r="FU94" s="13"/>
      <c r="FV94" s="13"/>
      <c r="FW94" s="13"/>
      <c r="FX94" s="13"/>
      <c r="FY94" s="13"/>
      <c r="FZ94" s="13"/>
      <c r="GA94" s="13"/>
      <c r="GB94" s="13"/>
      <c r="GC94" s="13"/>
      <c r="GD94" s="13"/>
      <c r="GE94" s="13"/>
      <c r="GF94" s="13"/>
      <c r="GG94" s="13"/>
      <c r="GH94" s="13"/>
      <c r="GI94" s="13"/>
      <c r="GJ94" s="13"/>
      <c r="GK94" s="13"/>
      <c r="GL94" s="13"/>
      <c r="GM94" s="13"/>
      <c r="GN94" s="13"/>
      <c r="GO94" s="13"/>
      <c r="GP94" s="13"/>
      <c r="GQ94" s="13"/>
      <c r="GR94" s="13"/>
      <c r="GS94" s="13"/>
      <c r="GT94" s="13"/>
      <c r="GU94" s="13"/>
      <c r="GV94" s="13"/>
      <c r="GW94" s="13"/>
      <c r="GX94" s="13"/>
      <c r="GY94" s="13"/>
      <c r="GZ94" s="13"/>
      <c r="HA94" s="13"/>
      <c r="HB94" s="13"/>
      <c r="HC94" s="13"/>
      <c r="HD94" s="13"/>
      <c r="HE94" s="13"/>
      <c r="HF94" s="13"/>
      <c r="HG94" s="13"/>
      <c r="HH94" s="13"/>
      <c r="HI94" s="13"/>
      <c r="HJ94" s="13"/>
      <c r="HK94" s="13"/>
      <c r="HL94" s="13"/>
      <c r="HM94" s="13"/>
      <c r="HN94" s="13"/>
      <c r="HO94" s="13"/>
      <c r="HP94" s="13"/>
      <c r="HQ94" s="13"/>
      <c r="HR94" s="13"/>
      <c r="HS94" s="13"/>
      <c r="HT94" s="13"/>
      <c r="HU94" s="13"/>
      <c r="HV94" s="13"/>
      <c r="HW94" s="13"/>
      <c r="HX94" s="13"/>
      <c r="HY94" s="13"/>
      <c r="HZ94" s="13"/>
      <c r="IA94" s="13"/>
      <c r="IB94" s="13"/>
      <c r="IC94" s="13"/>
      <c r="ID94" s="13"/>
      <c r="IE94" s="13"/>
      <c r="IF94" s="13"/>
      <c r="IG94" s="13"/>
      <c r="IH94" s="13"/>
      <c r="II94" s="13"/>
      <c r="IJ94" s="13"/>
      <c r="IK94" s="13"/>
    </row>
    <row r="95" spans="2:245" s="14" customFormat="1" ht="26.25" customHeight="1" x14ac:dyDescent="0.3">
      <c r="B95" s="55" t="s">
        <v>284</v>
      </c>
      <c r="C95" s="146" t="s">
        <v>100</v>
      </c>
      <c r="D95" s="81">
        <v>983070</v>
      </c>
      <c r="E95" s="81">
        <v>905210</v>
      </c>
      <c r="F95" s="81">
        <v>629587.5</v>
      </c>
      <c r="G95" s="68">
        <f t="shared" si="99"/>
        <v>69.551540526507665</v>
      </c>
      <c r="H95" s="67">
        <f t="shared" si="100"/>
        <v>-275622.5</v>
      </c>
      <c r="I95" s="67"/>
      <c r="J95" s="67"/>
      <c r="K95" s="67"/>
      <c r="L95" s="73"/>
      <c r="M95" s="71"/>
      <c r="N95" s="67">
        <f t="shared" si="101"/>
        <v>983070</v>
      </c>
      <c r="O95" s="67">
        <f t="shared" si="102"/>
        <v>905210</v>
      </c>
      <c r="P95" s="67">
        <f t="shared" si="103"/>
        <v>629587.5</v>
      </c>
      <c r="Q95" s="70">
        <v>0</v>
      </c>
      <c r="R95" s="67">
        <f t="shared" si="105"/>
        <v>-275622.5</v>
      </c>
      <c r="S95" s="15"/>
      <c r="T95" s="15"/>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R95" s="13"/>
      <c r="BS95" s="13"/>
      <c r="BT95" s="13"/>
      <c r="BU95" s="13"/>
      <c r="BV95" s="13"/>
      <c r="BW95" s="13"/>
      <c r="BX95" s="13"/>
      <c r="BY95" s="13"/>
      <c r="BZ95" s="13"/>
      <c r="CA95" s="13"/>
      <c r="CB95" s="13"/>
      <c r="CC95" s="13"/>
      <c r="CD95" s="13"/>
      <c r="CE95" s="13"/>
      <c r="CF95" s="13"/>
      <c r="CG95" s="13"/>
      <c r="CH95" s="13"/>
      <c r="CI95" s="13"/>
      <c r="CJ95" s="13"/>
      <c r="CK95" s="13"/>
      <c r="CL95" s="13"/>
      <c r="CM95" s="13"/>
      <c r="CN95" s="13"/>
      <c r="CO95" s="13"/>
      <c r="CP95" s="13"/>
      <c r="CQ95" s="13"/>
      <c r="CR95" s="13"/>
      <c r="CS95" s="13"/>
      <c r="CT95" s="13"/>
      <c r="CU95" s="13"/>
      <c r="CV95" s="13"/>
      <c r="CW95" s="13"/>
      <c r="CX95" s="13"/>
      <c r="CY95" s="13"/>
      <c r="CZ95" s="13"/>
      <c r="DA95" s="13"/>
      <c r="DB95" s="13"/>
      <c r="DC95" s="13"/>
      <c r="DD95" s="13"/>
      <c r="DE95" s="13"/>
      <c r="DF95" s="13"/>
      <c r="DG95" s="13"/>
      <c r="DH95" s="13"/>
      <c r="DI95" s="13"/>
      <c r="DJ95" s="13"/>
      <c r="DK95" s="13"/>
      <c r="DL95" s="13"/>
      <c r="DM95" s="13"/>
      <c r="DN95" s="13"/>
      <c r="DO95" s="13"/>
      <c r="DP95" s="13"/>
      <c r="DQ95" s="13"/>
      <c r="DR95" s="13"/>
      <c r="DS95" s="13"/>
      <c r="DT95" s="13"/>
      <c r="DU95" s="13"/>
      <c r="DV95" s="13"/>
      <c r="DW95" s="13"/>
      <c r="DX95" s="13"/>
      <c r="DY95" s="13"/>
      <c r="DZ95" s="13"/>
      <c r="EA95" s="13"/>
      <c r="EB95" s="13"/>
      <c r="EC95" s="13"/>
      <c r="ED95" s="13"/>
      <c r="EE95" s="13"/>
      <c r="EF95" s="13"/>
      <c r="EG95" s="13"/>
      <c r="EH95" s="13"/>
      <c r="EI95" s="13"/>
      <c r="EJ95" s="13"/>
      <c r="EK95" s="13"/>
      <c r="EL95" s="13"/>
      <c r="EM95" s="13"/>
      <c r="EN95" s="13"/>
      <c r="EO95" s="13"/>
      <c r="EP95" s="13"/>
      <c r="EQ95" s="13"/>
      <c r="ER95" s="13"/>
      <c r="ES95" s="13"/>
      <c r="ET95" s="13"/>
      <c r="EU95" s="13"/>
      <c r="EV95" s="13"/>
      <c r="EW95" s="13"/>
      <c r="EX95" s="13"/>
      <c r="EY95" s="13"/>
      <c r="EZ95" s="13"/>
      <c r="FA95" s="13"/>
      <c r="FB95" s="13"/>
      <c r="FC95" s="13"/>
      <c r="FD95" s="13"/>
      <c r="FE95" s="13"/>
      <c r="FF95" s="13"/>
      <c r="FG95" s="13"/>
      <c r="FH95" s="13"/>
      <c r="FI95" s="13"/>
      <c r="FJ95" s="13"/>
      <c r="FK95" s="13"/>
      <c r="FL95" s="13"/>
      <c r="FM95" s="13"/>
      <c r="FN95" s="13"/>
      <c r="FO95" s="13"/>
      <c r="FP95" s="13"/>
      <c r="FQ95" s="13"/>
      <c r="FR95" s="13"/>
      <c r="FS95" s="13"/>
      <c r="FT95" s="13"/>
      <c r="FU95" s="13"/>
      <c r="FV95" s="13"/>
      <c r="FW95" s="13"/>
      <c r="FX95" s="13"/>
      <c r="FY95" s="13"/>
      <c r="FZ95" s="13"/>
      <c r="GA95" s="13"/>
      <c r="GB95" s="13"/>
      <c r="GC95" s="13"/>
      <c r="GD95" s="13"/>
      <c r="GE95" s="13"/>
      <c r="GF95" s="13"/>
      <c r="GG95" s="13"/>
      <c r="GH95" s="13"/>
      <c r="GI95" s="13"/>
      <c r="GJ95" s="13"/>
      <c r="GK95" s="13"/>
      <c r="GL95" s="13"/>
      <c r="GM95" s="13"/>
      <c r="GN95" s="13"/>
      <c r="GO95" s="13"/>
      <c r="GP95" s="13"/>
      <c r="GQ95" s="13"/>
      <c r="GR95" s="13"/>
      <c r="GS95" s="13"/>
      <c r="GT95" s="13"/>
      <c r="GU95" s="13"/>
      <c r="GV95" s="13"/>
      <c r="GW95" s="13"/>
      <c r="GX95" s="13"/>
      <c r="GY95" s="13"/>
      <c r="GZ95" s="13"/>
      <c r="HA95" s="13"/>
      <c r="HB95" s="13"/>
      <c r="HC95" s="13"/>
      <c r="HD95" s="13"/>
      <c r="HE95" s="13"/>
      <c r="HF95" s="13"/>
      <c r="HG95" s="13"/>
      <c r="HH95" s="13"/>
      <c r="HI95" s="13"/>
      <c r="HJ95" s="13"/>
      <c r="HK95" s="13"/>
      <c r="HL95" s="13"/>
      <c r="HM95" s="13"/>
      <c r="HN95" s="13"/>
      <c r="HO95" s="13"/>
      <c r="HP95" s="13"/>
      <c r="HQ95" s="13"/>
      <c r="HR95" s="13"/>
      <c r="HS95" s="13"/>
      <c r="HT95" s="13"/>
      <c r="HU95" s="13"/>
      <c r="HV95" s="13"/>
      <c r="HW95" s="13"/>
      <c r="HX95" s="13"/>
      <c r="HY95" s="13"/>
      <c r="HZ95" s="13"/>
      <c r="IA95" s="13"/>
      <c r="IB95" s="13"/>
      <c r="IC95" s="13"/>
      <c r="ID95" s="13"/>
      <c r="IE95" s="13"/>
      <c r="IF95" s="13"/>
      <c r="IG95" s="13"/>
      <c r="IH95" s="13"/>
      <c r="II95" s="13"/>
      <c r="IJ95" s="13"/>
      <c r="IK95" s="13"/>
    </row>
    <row r="96" spans="2:245" s="14" customFormat="1" ht="40.5" customHeight="1" x14ac:dyDescent="0.3">
      <c r="B96" s="139" t="s">
        <v>97</v>
      </c>
      <c r="C96" s="145" t="s">
        <v>285</v>
      </c>
      <c r="D96" s="144">
        <f>SUM(D97:D98)</f>
        <v>4380754</v>
      </c>
      <c r="E96" s="144">
        <f>SUM(E97:E98)</f>
        <v>3404963</v>
      </c>
      <c r="F96" s="144">
        <f>SUM(F97:F98)</f>
        <v>3231557.05</v>
      </c>
      <c r="G96" s="72">
        <f t="shared" si="99"/>
        <v>94.907258904134935</v>
      </c>
      <c r="H96" s="71">
        <f t="shared" si="100"/>
        <v>-173405.95000000019</v>
      </c>
      <c r="I96" s="71"/>
      <c r="J96" s="71"/>
      <c r="K96" s="71"/>
      <c r="L96" s="73"/>
      <c r="M96" s="71"/>
      <c r="N96" s="71">
        <f t="shared" si="101"/>
        <v>4380754</v>
      </c>
      <c r="O96" s="71">
        <f t="shared" si="102"/>
        <v>3404963</v>
      </c>
      <c r="P96" s="71">
        <f t="shared" si="103"/>
        <v>3231557.05</v>
      </c>
      <c r="Q96" s="74">
        <f t="shared" si="104"/>
        <v>94.907258904134935</v>
      </c>
      <c r="R96" s="71">
        <f t="shared" si="105"/>
        <v>-173405.95000000019</v>
      </c>
      <c r="S96" s="15"/>
      <c r="T96" s="15"/>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c r="BS96" s="13"/>
      <c r="BT96" s="13"/>
      <c r="BU96" s="13"/>
      <c r="BV96" s="13"/>
      <c r="BW96" s="13"/>
      <c r="BX96" s="13"/>
      <c r="BY96" s="13"/>
      <c r="BZ96" s="13"/>
      <c r="CA96" s="13"/>
      <c r="CB96" s="13"/>
      <c r="CC96" s="13"/>
      <c r="CD96" s="13"/>
      <c r="CE96" s="13"/>
      <c r="CF96" s="13"/>
      <c r="CG96" s="13"/>
      <c r="CH96" s="13"/>
      <c r="CI96" s="13"/>
      <c r="CJ96" s="13"/>
      <c r="CK96" s="13"/>
      <c r="CL96" s="13"/>
      <c r="CM96" s="13"/>
      <c r="CN96" s="13"/>
      <c r="CO96" s="13"/>
      <c r="CP96" s="13"/>
      <c r="CQ96" s="13"/>
      <c r="CR96" s="13"/>
      <c r="CS96" s="13"/>
      <c r="CT96" s="13"/>
      <c r="CU96" s="13"/>
      <c r="CV96" s="13"/>
      <c r="CW96" s="13"/>
      <c r="CX96" s="13"/>
      <c r="CY96" s="13"/>
      <c r="CZ96" s="13"/>
      <c r="DA96" s="13"/>
      <c r="DB96" s="13"/>
      <c r="DC96" s="13"/>
      <c r="DD96" s="13"/>
      <c r="DE96" s="13"/>
      <c r="DF96" s="13"/>
      <c r="DG96" s="13"/>
      <c r="DH96" s="13"/>
      <c r="DI96" s="13"/>
      <c r="DJ96" s="13"/>
      <c r="DK96" s="13"/>
      <c r="DL96" s="13"/>
      <c r="DM96" s="13"/>
      <c r="DN96" s="13"/>
      <c r="DO96" s="13"/>
      <c r="DP96" s="13"/>
      <c r="DQ96" s="13"/>
      <c r="DR96" s="13"/>
      <c r="DS96" s="13"/>
      <c r="DT96" s="13"/>
      <c r="DU96" s="13"/>
      <c r="DV96" s="13"/>
      <c r="DW96" s="13"/>
      <c r="DX96" s="13"/>
      <c r="DY96" s="13"/>
      <c r="DZ96" s="13"/>
      <c r="EA96" s="13"/>
      <c r="EB96" s="13"/>
      <c r="EC96" s="13"/>
      <c r="ED96" s="13"/>
      <c r="EE96" s="13"/>
      <c r="EF96" s="13"/>
      <c r="EG96" s="13"/>
      <c r="EH96" s="13"/>
      <c r="EI96" s="13"/>
      <c r="EJ96" s="13"/>
      <c r="EK96" s="13"/>
      <c r="EL96" s="13"/>
      <c r="EM96" s="13"/>
      <c r="EN96" s="13"/>
      <c r="EO96" s="13"/>
      <c r="EP96" s="13"/>
      <c r="EQ96" s="13"/>
      <c r="ER96" s="13"/>
      <c r="ES96" s="13"/>
      <c r="ET96" s="13"/>
      <c r="EU96" s="13"/>
      <c r="EV96" s="13"/>
      <c r="EW96" s="13"/>
      <c r="EX96" s="13"/>
      <c r="EY96" s="13"/>
      <c r="EZ96" s="13"/>
      <c r="FA96" s="13"/>
      <c r="FB96" s="13"/>
      <c r="FC96" s="13"/>
      <c r="FD96" s="13"/>
      <c r="FE96" s="13"/>
      <c r="FF96" s="13"/>
      <c r="FG96" s="13"/>
      <c r="FH96" s="13"/>
      <c r="FI96" s="13"/>
      <c r="FJ96" s="13"/>
      <c r="FK96" s="13"/>
      <c r="FL96" s="13"/>
      <c r="FM96" s="13"/>
      <c r="FN96" s="13"/>
      <c r="FO96" s="13"/>
      <c r="FP96" s="13"/>
      <c r="FQ96" s="13"/>
      <c r="FR96" s="13"/>
      <c r="FS96" s="13"/>
      <c r="FT96" s="13"/>
      <c r="FU96" s="13"/>
      <c r="FV96" s="13"/>
      <c r="FW96" s="13"/>
      <c r="FX96" s="13"/>
      <c r="FY96" s="13"/>
      <c r="FZ96" s="13"/>
      <c r="GA96" s="13"/>
      <c r="GB96" s="13"/>
      <c r="GC96" s="13"/>
      <c r="GD96" s="13"/>
      <c r="GE96" s="13"/>
      <c r="GF96" s="13"/>
      <c r="GG96" s="13"/>
      <c r="GH96" s="13"/>
      <c r="GI96" s="13"/>
      <c r="GJ96" s="13"/>
      <c r="GK96" s="13"/>
      <c r="GL96" s="13"/>
      <c r="GM96" s="13"/>
      <c r="GN96" s="13"/>
      <c r="GO96" s="13"/>
      <c r="GP96" s="13"/>
      <c r="GQ96" s="13"/>
      <c r="GR96" s="13"/>
      <c r="GS96" s="13"/>
      <c r="GT96" s="13"/>
      <c r="GU96" s="13"/>
      <c r="GV96" s="13"/>
      <c r="GW96" s="13"/>
      <c r="GX96" s="13"/>
      <c r="GY96" s="13"/>
      <c r="GZ96" s="13"/>
      <c r="HA96" s="13"/>
      <c r="HB96" s="13"/>
      <c r="HC96" s="13"/>
      <c r="HD96" s="13"/>
      <c r="HE96" s="13"/>
      <c r="HF96" s="13"/>
      <c r="HG96" s="13"/>
      <c r="HH96" s="13"/>
      <c r="HI96" s="13"/>
      <c r="HJ96" s="13"/>
      <c r="HK96" s="13"/>
      <c r="HL96" s="13"/>
      <c r="HM96" s="13"/>
      <c r="HN96" s="13"/>
      <c r="HO96" s="13"/>
      <c r="HP96" s="13"/>
      <c r="HQ96" s="13"/>
      <c r="HR96" s="13"/>
      <c r="HS96" s="13"/>
      <c r="HT96" s="13"/>
      <c r="HU96" s="13"/>
      <c r="HV96" s="13"/>
      <c r="HW96" s="13"/>
      <c r="HX96" s="13"/>
      <c r="HY96" s="13"/>
      <c r="HZ96" s="13"/>
      <c r="IA96" s="13"/>
      <c r="IB96" s="13"/>
      <c r="IC96" s="13"/>
      <c r="ID96" s="13"/>
      <c r="IE96" s="13"/>
      <c r="IF96" s="13"/>
      <c r="IG96" s="13"/>
      <c r="IH96" s="13"/>
      <c r="II96" s="13"/>
      <c r="IJ96" s="13"/>
      <c r="IK96" s="13"/>
    </row>
    <row r="97" spans="2:245" s="14" customFormat="1" ht="51" customHeight="1" x14ac:dyDescent="0.3">
      <c r="B97" s="55" t="s">
        <v>286</v>
      </c>
      <c r="C97" s="146" t="s">
        <v>287</v>
      </c>
      <c r="D97" s="81">
        <v>1980794</v>
      </c>
      <c r="E97" s="81">
        <v>1256603</v>
      </c>
      <c r="F97" s="81">
        <v>1156650.49</v>
      </c>
      <c r="G97" s="68">
        <f t="shared" si="99"/>
        <v>92.045816379556626</v>
      </c>
      <c r="H97" s="67">
        <f t="shared" si="100"/>
        <v>-99952.510000000009</v>
      </c>
      <c r="I97" s="67"/>
      <c r="J97" s="67"/>
      <c r="K97" s="67"/>
      <c r="L97" s="73"/>
      <c r="M97" s="71"/>
      <c r="N97" s="67">
        <f t="shared" si="101"/>
        <v>1980794</v>
      </c>
      <c r="O97" s="67">
        <f t="shared" si="102"/>
        <v>1256603</v>
      </c>
      <c r="P97" s="67">
        <f t="shared" si="103"/>
        <v>1156650.49</v>
      </c>
      <c r="Q97" s="70">
        <f t="shared" si="104"/>
        <v>92.045816379556626</v>
      </c>
      <c r="R97" s="67">
        <f t="shared" si="105"/>
        <v>-99952.510000000009</v>
      </c>
      <c r="S97" s="15"/>
      <c r="T97" s="15"/>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R97" s="13"/>
      <c r="BS97" s="13"/>
      <c r="BT97" s="13"/>
      <c r="BU97" s="13"/>
      <c r="BV97" s="13"/>
      <c r="BW97" s="13"/>
      <c r="BX97" s="13"/>
      <c r="BY97" s="13"/>
      <c r="BZ97" s="13"/>
      <c r="CA97" s="13"/>
      <c r="CB97" s="13"/>
      <c r="CC97" s="13"/>
      <c r="CD97" s="13"/>
      <c r="CE97" s="13"/>
      <c r="CF97" s="13"/>
      <c r="CG97" s="13"/>
      <c r="CH97" s="13"/>
      <c r="CI97" s="13"/>
      <c r="CJ97" s="13"/>
      <c r="CK97" s="13"/>
      <c r="CL97" s="13"/>
      <c r="CM97" s="13"/>
      <c r="CN97" s="13"/>
      <c r="CO97" s="13"/>
      <c r="CP97" s="13"/>
      <c r="CQ97" s="13"/>
      <c r="CR97" s="13"/>
      <c r="CS97" s="13"/>
      <c r="CT97" s="13"/>
      <c r="CU97" s="13"/>
      <c r="CV97" s="13"/>
      <c r="CW97" s="13"/>
      <c r="CX97" s="13"/>
      <c r="CY97" s="13"/>
      <c r="CZ97" s="13"/>
      <c r="DA97" s="13"/>
      <c r="DB97" s="13"/>
      <c r="DC97" s="13"/>
      <c r="DD97" s="13"/>
      <c r="DE97" s="13"/>
      <c r="DF97" s="13"/>
      <c r="DG97" s="13"/>
      <c r="DH97" s="13"/>
      <c r="DI97" s="13"/>
      <c r="DJ97" s="13"/>
      <c r="DK97" s="13"/>
      <c r="DL97" s="13"/>
      <c r="DM97" s="13"/>
      <c r="DN97" s="13"/>
      <c r="DO97" s="13"/>
      <c r="DP97" s="13"/>
      <c r="DQ97" s="13"/>
      <c r="DR97" s="13"/>
      <c r="DS97" s="13"/>
      <c r="DT97" s="13"/>
      <c r="DU97" s="13"/>
      <c r="DV97" s="13"/>
      <c r="DW97" s="13"/>
      <c r="DX97" s="13"/>
      <c r="DY97" s="13"/>
      <c r="DZ97" s="13"/>
      <c r="EA97" s="13"/>
      <c r="EB97" s="13"/>
      <c r="EC97" s="13"/>
      <c r="ED97" s="13"/>
      <c r="EE97" s="13"/>
      <c r="EF97" s="13"/>
      <c r="EG97" s="13"/>
      <c r="EH97" s="13"/>
      <c r="EI97" s="13"/>
      <c r="EJ97" s="13"/>
      <c r="EK97" s="13"/>
      <c r="EL97" s="13"/>
      <c r="EM97" s="13"/>
      <c r="EN97" s="13"/>
      <c r="EO97" s="13"/>
      <c r="EP97" s="13"/>
      <c r="EQ97" s="13"/>
      <c r="ER97" s="13"/>
      <c r="ES97" s="13"/>
      <c r="ET97" s="13"/>
      <c r="EU97" s="13"/>
      <c r="EV97" s="13"/>
      <c r="EW97" s="13"/>
      <c r="EX97" s="13"/>
      <c r="EY97" s="13"/>
      <c r="EZ97" s="13"/>
      <c r="FA97" s="13"/>
      <c r="FB97" s="13"/>
      <c r="FC97" s="13"/>
      <c r="FD97" s="13"/>
      <c r="FE97" s="13"/>
      <c r="FF97" s="13"/>
      <c r="FG97" s="13"/>
      <c r="FH97" s="13"/>
      <c r="FI97" s="13"/>
      <c r="FJ97" s="13"/>
      <c r="FK97" s="13"/>
      <c r="FL97" s="13"/>
      <c r="FM97" s="13"/>
      <c r="FN97" s="13"/>
      <c r="FO97" s="13"/>
      <c r="FP97" s="13"/>
      <c r="FQ97" s="13"/>
      <c r="FR97" s="13"/>
      <c r="FS97" s="13"/>
      <c r="FT97" s="13"/>
      <c r="FU97" s="13"/>
      <c r="FV97" s="13"/>
      <c r="FW97" s="13"/>
      <c r="FX97" s="13"/>
      <c r="FY97" s="13"/>
      <c r="FZ97" s="13"/>
      <c r="GA97" s="13"/>
      <c r="GB97" s="13"/>
      <c r="GC97" s="13"/>
      <c r="GD97" s="13"/>
      <c r="GE97" s="13"/>
      <c r="GF97" s="13"/>
      <c r="GG97" s="13"/>
      <c r="GH97" s="13"/>
      <c r="GI97" s="13"/>
      <c r="GJ97" s="13"/>
      <c r="GK97" s="13"/>
      <c r="GL97" s="13"/>
      <c r="GM97" s="13"/>
      <c r="GN97" s="13"/>
      <c r="GO97" s="13"/>
      <c r="GP97" s="13"/>
      <c r="GQ97" s="13"/>
      <c r="GR97" s="13"/>
      <c r="GS97" s="13"/>
      <c r="GT97" s="13"/>
      <c r="GU97" s="13"/>
      <c r="GV97" s="13"/>
      <c r="GW97" s="13"/>
      <c r="GX97" s="13"/>
      <c r="GY97" s="13"/>
      <c r="GZ97" s="13"/>
      <c r="HA97" s="13"/>
      <c r="HB97" s="13"/>
      <c r="HC97" s="13"/>
      <c r="HD97" s="13"/>
      <c r="HE97" s="13"/>
      <c r="HF97" s="13"/>
      <c r="HG97" s="13"/>
      <c r="HH97" s="13"/>
      <c r="HI97" s="13"/>
      <c r="HJ97" s="13"/>
      <c r="HK97" s="13"/>
      <c r="HL97" s="13"/>
      <c r="HM97" s="13"/>
      <c r="HN97" s="13"/>
      <c r="HO97" s="13"/>
      <c r="HP97" s="13"/>
      <c r="HQ97" s="13"/>
      <c r="HR97" s="13"/>
      <c r="HS97" s="13"/>
      <c r="HT97" s="13"/>
      <c r="HU97" s="13"/>
      <c r="HV97" s="13"/>
      <c r="HW97" s="13"/>
      <c r="HX97" s="13"/>
      <c r="HY97" s="13"/>
      <c r="HZ97" s="13"/>
      <c r="IA97" s="13"/>
      <c r="IB97" s="13"/>
      <c r="IC97" s="13"/>
      <c r="ID97" s="13"/>
      <c r="IE97" s="13"/>
      <c r="IF97" s="13"/>
      <c r="IG97" s="13"/>
      <c r="IH97" s="13"/>
      <c r="II97" s="13"/>
      <c r="IJ97" s="13"/>
      <c r="IK97" s="13"/>
    </row>
    <row r="98" spans="2:245" s="14" customFormat="1" ht="49.5" customHeight="1" x14ac:dyDescent="0.3">
      <c r="B98" s="55" t="s">
        <v>288</v>
      </c>
      <c r="C98" s="146" t="s">
        <v>289</v>
      </c>
      <c r="D98" s="81">
        <v>2399960</v>
      </c>
      <c r="E98" s="81">
        <v>2148360</v>
      </c>
      <c r="F98" s="81">
        <v>2074906.56</v>
      </c>
      <c r="G98" s="68">
        <f t="shared" si="99"/>
        <v>96.580952912919628</v>
      </c>
      <c r="H98" s="67">
        <f t="shared" si="100"/>
        <v>-73453.439999999944</v>
      </c>
      <c r="I98" s="67"/>
      <c r="J98" s="67"/>
      <c r="K98" s="67"/>
      <c r="L98" s="73"/>
      <c r="M98" s="71"/>
      <c r="N98" s="67">
        <f t="shared" si="101"/>
        <v>2399960</v>
      </c>
      <c r="O98" s="67">
        <f t="shared" si="102"/>
        <v>2148360</v>
      </c>
      <c r="P98" s="67">
        <f t="shared" si="103"/>
        <v>2074906.56</v>
      </c>
      <c r="Q98" s="70">
        <f t="shared" si="104"/>
        <v>96.580952912919628</v>
      </c>
      <c r="R98" s="67">
        <f t="shared" si="105"/>
        <v>-73453.439999999944</v>
      </c>
      <c r="S98" s="15"/>
      <c r="T98" s="15"/>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R98" s="13"/>
      <c r="BS98" s="13"/>
      <c r="BT98" s="13"/>
      <c r="BU98" s="13"/>
      <c r="BV98" s="13"/>
      <c r="BW98" s="13"/>
      <c r="BX98" s="13"/>
      <c r="BY98" s="13"/>
      <c r="BZ98" s="13"/>
      <c r="CA98" s="13"/>
      <c r="CB98" s="13"/>
      <c r="CC98" s="13"/>
      <c r="CD98" s="13"/>
      <c r="CE98" s="13"/>
      <c r="CF98" s="13"/>
      <c r="CG98" s="13"/>
      <c r="CH98" s="13"/>
      <c r="CI98" s="13"/>
      <c r="CJ98" s="13"/>
      <c r="CK98" s="13"/>
      <c r="CL98" s="13"/>
      <c r="CM98" s="13"/>
      <c r="CN98" s="13"/>
      <c r="CO98" s="13"/>
      <c r="CP98" s="13"/>
      <c r="CQ98" s="13"/>
      <c r="CR98" s="13"/>
      <c r="CS98" s="13"/>
      <c r="CT98" s="13"/>
      <c r="CU98" s="13"/>
      <c r="CV98" s="13"/>
      <c r="CW98" s="13"/>
      <c r="CX98" s="13"/>
      <c r="CY98" s="13"/>
      <c r="CZ98" s="13"/>
      <c r="DA98" s="13"/>
      <c r="DB98" s="13"/>
      <c r="DC98" s="13"/>
      <c r="DD98" s="13"/>
      <c r="DE98" s="13"/>
      <c r="DF98" s="13"/>
      <c r="DG98" s="13"/>
      <c r="DH98" s="13"/>
      <c r="DI98" s="13"/>
      <c r="DJ98" s="13"/>
      <c r="DK98" s="13"/>
      <c r="DL98" s="13"/>
      <c r="DM98" s="13"/>
      <c r="DN98" s="13"/>
      <c r="DO98" s="13"/>
      <c r="DP98" s="13"/>
      <c r="DQ98" s="13"/>
      <c r="DR98" s="13"/>
      <c r="DS98" s="13"/>
      <c r="DT98" s="13"/>
      <c r="DU98" s="13"/>
      <c r="DV98" s="13"/>
      <c r="DW98" s="13"/>
      <c r="DX98" s="13"/>
      <c r="DY98" s="13"/>
      <c r="DZ98" s="13"/>
      <c r="EA98" s="13"/>
      <c r="EB98" s="13"/>
      <c r="EC98" s="13"/>
      <c r="ED98" s="13"/>
      <c r="EE98" s="13"/>
      <c r="EF98" s="13"/>
      <c r="EG98" s="13"/>
      <c r="EH98" s="13"/>
      <c r="EI98" s="13"/>
      <c r="EJ98" s="13"/>
      <c r="EK98" s="13"/>
      <c r="EL98" s="13"/>
      <c r="EM98" s="13"/>
      <c r="EN98" s="13"/>
      <c r="EO98" s="13"/>
      <c r="EP98" s="13"/>
      <c r="EQ98" s="13"/>
      <c r="ER98" s="13"/>
      <c r="ES98" s="13"/>
      <c r="ET98" s="13"/>
      <c r="EU98" s="13"/>
      <c r="EV98" s="13"/>
      <c r="EW98" s="13"/>
      <c r="EX98" s="13"/>
      <c r="EY98" s="13"/>
      <c r="EZ98" s="13"/>
      <c r="FA98" s="13"/>
      <c r="FB98" s="13"/>
      <c r="FC98" s="13"/>
      <c r="FD98" s="13"/>
      <c r="FE98" s="13"/>
      <c r="FF98" s="13"/>
      <c r="FG98" s="13"/>
      <c r="FH98" s="13"/>
      <c r="FI98" s="13"/>
      <c r="FJ98" s="13"/>
      <c r="FK98" s="13"/>
      <c r="FL98" s="13"/>
      <c r="FM98" s="13"/>
      <c r="FN98" s="13"/>
      <c r="FO98" s="13"/>
      <c r="FP98" s="13"/>
      <c r="FQ98" s="13"/>
      <c r="FR98" s="13"/>
      <c r="FS98" s="13"/>
      <c r="FT98" s="13"/>
      <c r="FU98" s="13"/>
      <c r="FV98" s="13"/>
      <c r="FW98" s="13"/>
      <c r="FX98" s="13"/>
      <c r="FY98" s="13"/>
      <c r="FZ98" s="13"/>
      <c r="GA98" s="13"/>
      <c r="GB98" s="13"/>
      <c r="GC98" s="13"/>
      <c r="GD98" s="13"/>
      <c r="GE98" s="13"/>
      <c r="GF98" s="13"/>
      <c r="GG98" s="13"/>
      <c r="GH98" s="13"/>
      <c r="GI98" s="13"/>
      <c r="GJ98" s="13"/>
      <c r="GK98" s="13"/>
      <c r="GL98" s="13"/>
      <c r="GM98" s="13"/>
      <c r="GN98" s="13"/>
      <c r="GO98" s="13"/>
      <c r="GP98" s="13"/>
      <c r="GQ98" s="13"/>
      <c r="GR98" s="13"/>
      <c r="GS98" s="13"/>
      <c r="GT98" s="13"/>
      <c r="GU98" s="13"/>
      <c r="GV98" s="13"/>
      <c r="GW98" s="13"/>
      <c r="GX98" s="13"/>
      <c r="GY98" s="13"/>
      <c r="GZ98" s="13"/>
      <c r="HA98" s="13"/>
      <c r="HB98" s="13"/>
      <c r="HC98" s="13"/>
      <c r="HD98" s="13"/>
      <c r="HE98" s="13"/>
      <c r="HF98" s="13"/>
      <c r="HG98" s="13"/>
      <c r="HH98" s="13"/>
      <c r="HI98" s="13"/>
      <c r="HJ98" s="13"/>
      <c r="HK98" s="13"/>
      <c r="HL98" s="13"/>
      <c r="HM98" s="13"/>
      <c r="HN98" s="13"/>
      <c r="HO98" s="13"/>
      <c r="HP98" s="13"/>
      <c r="HQ98" s="13"/>
      <c r="HR98" s="13"/>
      <c r="HS98" s="13"/>
      <c r="HT98" s="13"/>
      <c r="HU98" s="13"/>
      <c r="HV98" s="13"/>
      <c r="HW98" s="13"/>
      <c r="HX98" s="13"/>
      <c r="HY98" s="13"/>
      <c r="HZ98" s="13"/>
      <c r="IA98" s="13"/>
      <c r="IB98" s="13"/>
      <c r="IC98" s="13"/>
      <c r="ID98" s="13"/>
      <c r="IE98" s="13"/>
      <c r="IF98" s="13"/>
      <c r="IG98" s="13"/>
      <c r="IH98" s="13"/>
      <c r="II98" s="13"/>
      <c r="IJ98" s="13"/>
      <c r="IK98" s="13"/>
    </row>
    <row r="99" spans="2:245" s="14" customFormat="1" ht="41.25" customHeight="1" x14ac:dyDescent="0.3">
      <c r="B99" s="142" t="s">
        <v>98</v>
      </c>
      <c r="C99" s="147" t="s">
        <v>290</v>
      </c>
      <c r="D99" s="144">
        <v>2660178</v>
      </c>
      <c r="E99" s="144">
        <v>1363047</v>
      </c>
      <c r="F99" s="144">
        <v>1289255.75</v>
      </c>
      <c r="G99" s="72">
        <f t="shared" si="99"/>
        <v>94.586301866333301</v>
      </c>
      <c r="H99" s="71">
        <f t="shared" si="100"/>
        <v>-73791.25</v>
      </c>
      <c r="I99" s="71"/>
      <c r="J99" s="71"/>
      <c r="K99" s="71"/>
      <c r="L99" s="73"/>
      <c r="M99" s="71"/>
      <c r="N99" s="71">
        <f t="shared" si="101"/>
        <v>2660178</v>
      </c>
      <c r="O99" s="71">
        <f t="shared" si="102"/>
        <v>1363047</v>
      </c>
      <c r="P99" s="71">
        <f t="shared" si="103"/>
        <v>1289255.75</v>
      </c>
      <c r="Q99" s="74">
        <f>SUM(P99/O99*100)</f>
        <v>94.586301866333301</v>
      </c>
      <c r="R99" s="71">
        <f t="shared" si="105"/>
        <v>-73791.25</v>
      </c>
      <c r="S99" s="15"/>
      <c r="T99" s="15"/>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R99" s="13"/>
      <c r="BS99" s="13"/>
      <c r="BT99" s="13"/>
      <c r="BU99" s="13"/>
      <c r="BV99" s="13"/>
      <c r="BW99" s="13"/>
      <c r="BX99" s="13"/>
      <c r="BY99" s="13"/>
      <c r="BZ99" s="13"/>
      <c r="CA99" s="13"/>
      <c r="CB99" s="13"/>
      <c r="CC99" s="13"/>
      <c r="CD99" s="13"/>
      <c r="CE99" s="13"/>
      <c r="CF99" s="13"/>
      <c r="CG99" s="13"/>
      <c r="CH99" s="13"/>
      <c r="CI99" s="13"/>
      <c r="CJ99" s="13"/>
      <c r="CK99" s="13"/>
      <c r="CL99" s="13"/>
      <c r="CM99" s="13"/>
      <c r="CN99" s="13"/>
      <c r="CO99" s="13"/>
      <c r="CP99" s="13"/>
      <c r="CQ99" s="13"/>
      <c r="CR99" s="13"/>
      <c r="CS99" s="13"/>
      <c r="CT99" s="13"/>
      <c r="CU99" s="13"/>
      <c r="CV99" s="13"/>
      <c r="CW99" s="13"/>
      <c r="CX99" s="13"/>
      <c r="CY99" s="13"/>
      <c r="CZ99" s="13"/>
      <c r="DA99" s="13"/>
      <c r="DB99" s="13"/>
      <c r="DC99" s="13"/>
      <c r="DD99" s="13"/>
      <c r="DE99" s="13"/>
      <c r="DF99" s="13"/>
      <c r="DG99" s="13"/>
      <c r="DH99" s="13"/>
      <c r="DI99" s="13"/>
      <c r="DJ99" s="13"/>
      <c r="DK99" s="13"/>
      <c r="DL99" s="13"/>
      <c r="DM99" s="13"/>
      <c r="DN99" s="13"/>
      <c r="DO99" s="13"/>
      <c r="DP99" s="13"/>
      <c r="DQ99" s="13"/>
      <c r="DR99" s="13"/>
      <c r="DS99" s="13"/>
      <c r="DT99" s="13"/>
      <c r="DU99" s="13"/>
      <c r="DV99" s="13"/>
      <c r="DW99" s="13"/>
      <c r="DX99" s="13"/>
      <c r="DY99" s="13"/>
      <c r="DZ99" s="13"/>
      <c r="EA99" s="13"/>
      <c r="EB99" s="13"/>
      <c r="EC99" s="13"/>
      <c r="ED99" s="13"/>
      <c r="EE99" s="13"/>
      <c r="EF99" s="13"/>
      <c r="EG99" s="13"/>
      <c r="EH99" s="13"/>
      <c r="EI99" s="13"/>
      <c r="EJ99" s="13"/>
      <c r="EK99" s="13"/>
      <c r="EL99" s="13"/>
      <c r="EM99" s="13"/>
      <c r="EN99" s="13"/>
      <c r="EO99" s="13"/>
      <c r="EP99" s="13"/>
      <c r="EQ99" s="13"/>
      <c r="ER99" s="13"/>
      <c r="ES99" s="13"/>
      <c r="ET99" s="13"/>
      <c r="EU99" s="13"/>
      <c r="EV99" s="13"/>
      <c r="EW99" s="13"/>
      <c r="EX99" s="13"/>
      <c r="EY99" s="13"/>
      <c r="EZ99" s="13"/>
      <c r="FA99" s="13"/>
      <c r="FB99" s="13"/>
      <c r="FC99" s="13"/>
      <c r="FD99" s="13"/>
      <c r="FE99" s="13"/>
      <c r="FF99" s="13"/>
      <c r="FG99" s="13"/>
      <c r="FH99" s="13"/>
      <c r="FI99" s="13"/>
      <c r="FJ99" s="13"/>
      <c r="FK99" s="13"/>
      <c r="FL99" s="13"/>
      <c r="FM99" s="13"/>
      <c r="FN99" s="13"/>
      <c r="FO99" s="13"/>
      <c r="FP99" s="13"/>
      <c r="FQ99" s="13"/>
      <c r="FR99" s="13"/>
      <c r="FS99" s="13"/>
      <c r="FT99" s="13"/>
      <c r="FU99" s="13"/>
      <c r="FV99" s="13"/>
      <c r="FW99" s="13"/>
      <c r="FX99" s="13"/>
      <c r="FY99" s="13"/>
      <c r="FZ99" s="13"/>
      <c r="GA99" s="13"/>
      <c r="GB99" s="13"/>
      <c r="GC99" s="13"/>
      <c r="GD99" s="13"/>
      <c r="GE99" s="13"/>
      <c r="GF99" s="13"/>
      <c r="GG99" s="13"/>
      <c r="GH99" s="13"/>
      <c r="GI99" s="13"/>
      <c r="GJ99" s="13"/>
      <c r="GK99" s="13"/>
      <c r="GL99" s="13"/>
      <c r="GM99" s="13"/>
      <c r="GN99" s="13"/>
      <c r="GO99" s="13"/>
      <c r="GP99" s="13"/>
      <c r="GQ99" s="13"/>
      <c r="GR99" s="13"/>
      <c r="GS99" s="13"/>
      <c r="GT99" s="13"/>
      <c r="GU99" s="13"/>
      <c r="GV99" s="13"/>
      <c r="GW99" s="13"/>
      <c r="GX99" s="13"/>
      <c r="GY99" s="13"/>
      <c r="GZ99" s="13"/>
      <c r="HA99" s="13"/>
      <c r="HB99" s="13"/>
      <c r="HC99" s="13"/>
      <c r="HD99" s="13"/>
      <c r="HE99" s="13"/>
      <c r="HF99" s="13"/>
      <c r="HG99" s="13"/>
      <c r="HH99" s="13"/>
      <c r="HI99" s="13"/>
      <c r="HJ99" s="13"/>
      <c r="HK99" s="13"/>
      <c r="HL99" s="13"/>
      <c r="HM99" s="13"/>
      <c r="HN99" s="13"/>
      <c r="HO99" s="13"/>
      <c r="HP99" s="13"/>
      <c r="HQ99" s="13"/>
      <c r="HR99" s="13"/>
      <c r="HS99" s="13"/>
      <c r="HT99" s="13"/>
      <c r="HU99" s="13"/>
      <c r="HV99" s="13"/>
      <c r="HW99" s="13"/>
      <c r="HX99" s="13"/>
      <c r="HY99" s="13"/>
      <c r="HZ99" s="13"/>
      <c r="IA99" s="13"/>
      <c r="IB99" s="13"/>
      <c r="IC99" s="13"/>
      <c r="ID99" s="13"/>
      <c r="IE99" s="13"/>
      <c r="IF99" s="13"/>
      <c r="IG99" s="13"/>
      <c r="IH99" s="13"/>
      <c r="II99" s="13"/>
      <c r="IJ99" s="13"/>
      <c r="IK99" s="13"/>
    </row>
    <row r="100" spans="2:245" s="14" customFormat="1" ht="60.75" customHeight="1" x14ac:dyDescent="0.3">
      <c r="B100" s="142" t="s">
        <v>400</v>
      </c>
      <c r="C100" s="147" t="s">
        <v>397</v>
      </c>
      <c r="D100" s="144"/>
      <c r="E100" s="144"/>
      <c r="F100" s="144"/>
      <c r="G100" s="72"/>
      <c r="H100" s="71"/>
      <c r="I100" s="71">
        <f>SUM(I101:I102)</f>
        <v>2249600</v>
      </c>
      <c r="J100" s="71">
        <f t="shared" ref="J100:K100" si="110">SUM(J101:J102)</f>
        <v>1378950</v>
      </c>
      <c r="K100" s="71">
        <f t="shared" si="110"/>
        <v>159800</v>
      </c>
      <c r="L100" s="73">
        <f t="shared" si="109"/>
        <v>11.588527502810109</v>
      </c>
      <c r="M100" s="71">
        <f t="shared" si="107"/>
        <v>-1219150</v>
      </c>
      <c r="N100" s="71">
        <f t="shared" si="101"/>
        <v>2249600</v>
      </c>
      <c r="O100" s="71">
        <f t="shared" si="102"/>
        <v>1378950</v>
      </c>
      <c r="P100" s="71">
        <f t="shared" si="103"/>
        <v>159800</v>
      </c>
      <c r="Q100" s="74">
        <f t="shared" ref="Q100:Q102" si="111">SUM(P100/O100*100)</f>
        <v>11.588527502810109</v>
      </c>
      <c r="R100" s="71">
        <f t="shared" si="105"/>
        <v>-1219150</v>
      </c>
      <c r="S100" s="15"/>
      <c r="T100" s="15"/>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R100" s="13"/>
      <c r="BS100" s="13"/>
      <c r="BT100" s="13"/>
      <c r="BU100" s="13"/>
      <c r="BV100" s="13"/>
      <c r="BW100" s="13"/>
      <c r="BX100" s="13"/>
      <c r="BY100" s="13"/>
      <c r="BZ100" s="13"/>
      <c r="CA100" s="13"/>
      <c r="CB100" s="13"/>
      <c r="CC100" s="13"/>
      <c r="CD100" s="13"/>
      <c r="CE100" s="13"/>
      <c r="CF100" s="13"/>
      <c r="CG100" s="13"/>
      <c r="CH100" s="13"/>
      <c r="CI100" s="13"/>
      <c r="CJ100" s="13"/>
      <c r="CK100" s="13"/>
      <c r="CL100" s="13"/>
      <c r="CM100" s="13"/>
      <c r="CN100" s="13"/>
      <c r="CO100" s="13"/>
      <c r="CP100" s="13"/>
      <c r="CQ100" s="13"/>
      <c r="CR100" s="13"/>
      <c r="CS100" s="13"/>
      <c r="CT100" s="13"/>
      <c r="CU100" s="13"/>
      <c r="CV100" s="13"/>
      <c r="CW100" s="13"/>
      <c r="CX100" s="13"/>
      <c r="CY100" s="13"/>
      <c r="CZ100" s="13"/>
      <c r="DA100" s="13"/>
      <c r="DB100" s="13"/>
      <c r="DC100" s="13"/>
      <c r="DD100" s="13"/>
      <c r="DE100" s="13"/>
      <c r="DF100" s="13"/>
      <c r="DG100" s="13"/>
      <c r="DH100" s="13"/>
      <c r="DI100" s="13"/>
      <c r="DJ100" s="13"/>
      <c r="DK100" s="13"/>
      <c r="DL100" s="13"/>
      <c r="DM100" s="13"/>
      <c r="DN100" s="13"/>
      <c r="DO100" s="13"/>
      <c r="DP100" s="13"/>
      <c r="DQ100" s="13"/>
      <c r="DR100" s="13"/>
      <c r="DS100" s="13"/>
      <c r="DT100" s="13"/>
      <c r="DU100" s="13"/>
      <c r="DV100" s="13"/>
      <c r="DW100" s="13"/>
      <c r="DX100" s="13"/>
      <c r="DY100" s="13"/>
      <c r="DZ100" s="13"/>
      <c r="EA100" s="13"/>
      <c r="EB100" s="13"/>
      <c r="EC100" s="13"/>
      <c r="ED100" s="13"/>
      <c r="EE100" s="13"/>
      <c r="EF100" s="13"/>
      <c r="EG100" s="13"/>
      <c r="EH100" s="13"/>
      <c r="EI100" s="13"/>
      <c r="EJ100" s="13"/>
      <c r="EK100" s="13"/>
      <c r="EL100" s="13"/>
      <c r="EM100" s="13"/>
      <c r="EN100" s="13"/>
      <c r="EO100" s="13"/>
      <c r="EP100" s="13"/>
      <c r="EQ100" s="13"/>
      <c r="ER100" s="13"/>
      <c r="ES100" s="13"/>
      <c r="ET100" s="13"/>
      <c r="EU100" s="13"/>
      <c r="EV100" s="13"/>
      <c r="EW100" s="13"/>
      <c r="EX100" s="13"/>
      <c r="EY100" s="13"/>
      <c r="EZ100" s="13"/>
      <c r="FA100" s="13"/>
      <c r="FB100" s="13"/>
      <c r="FC100" s="13"/>
      <c r="FD100" s="13"/>
      <c r="FE100" s="13"/>
      <c r="FF100" s="13"/>
      <c r="FG100" s="13"/>
      <c r="FH100" s="13"/>
      <c r="FI100" s="13"/>
      <c r="FJ100" s="13"/>
      <c r="FK100" s="13"/>
      <c r="FL100" s="13"/>
      <c r="FM100" s="13"/>
      <c r="FN100" s="13"/>
      <c r="FO100" s="13"/>
      <c r="FP100" s="13"/>
      <c r="FQ100" s="13"/>
      <c r="FR100" s="13"/>
      <c r="FS100" s="13"/>
      <c r="FT100" s="13"/>
      <c r="FU100" s="13"/>
      <c r="FV100" s="13"/>
      <c r="FW100" s="13"/>
      <c r="FX100" s="13"/>
      <c r="FY100" s="13"/>
      <c r="FZ100" s="13"/>
      <c r="GA100" s="13"/>
      <c r="GB100" s="13"/>
      <c r="GC100" s="13"/>
      <c r="GD100" s="13"/>
      <c r="GE100" s="13"/>
      <c r="GF100" s="13"/>
      <c r="GG100" s="13"/>
      <c r="GH100" s="13"/>
      <c r="GI100" s="13"/>
      <c r="GJ100" s="13"/>
      <c r="GK100" s="13"/>
      <c r="GL100" s="13"/>
      <c r="GM100" s="13"/>
      <c r="GN100" s="13"/>
      <c r="GO100" s="13"/>
      <c r="GP100" s="13"/>
      <c r="GQ100" s="13"/>
      <c r="GR100" s="13"/>
      <c r="GS100" s="13"/>
      <c r="GT100" s="13"/>
      <c r="GU100" s="13"/>
      <c r="GV100" s="13"/>
      <c r="GW100" s="13"/>
      <c r="GX100" s="13"/>
      <c r="GY100" s="13"/>
      <c r="GZ100" s="13"/>
      <c r="HA100" s="13"/>
      <c r="HB100" s="13"/>
      <c r="HC100" s="13"/>
      <c r="HD100" s="13"/>
      <c r="HE100" s="13"/>
      <c r="HF100" s="13"/>
      <c r="HG100" s="13"/>
      <c r="HH100" s="13"/>
      <c r="HI100" s="13"/>
      <c r="HJ100" s="13"/>
      <c r="HK100" s="13"/>
      <c r="HL100" s="13"/>
      <c r="HM100" s="13"/>
      <c r="HN100" s="13"/>
      <c r="HO100" s="13"/>
      <c r="HP100" s="13"/>
      <c r="HQ100" s="13"/>
      <c r="HR100" s="13"/>
      <c r="HS100" s="13"/>
      <c r="HT100" s="13"/>
      <c r="HU100" s="13"/>
      <c r="HV100" s="13"/>
      <c r="HW100" s="13"/>
      <c r="HX100" s="13"/>
      <c r="HY100" s="13"/>
      <c r="HZ100" s="13"/>
      <c r="IA100" s="13"/>
      <c r="IB100" s="13"/>
      <c r="IC100" s="13"/>
      <c r="ID100" s="13"/>
      <c r="IE100" s="13"/>
      <c r="IF100" s="13"/>
      <c r="IG100" s="13"/>
      <c r="IH100" s="13"/>
      <c r="II100" s="13"/>
      <c r="IJ100" s="13"/>
      <c r="IK100" s="13"/>
    </row>
    <row r="101" spans="2:245" s="14" customFormat="1" ht="120.75" customHeight="1" x14ac:dyDescent="0.3">
      <c r="B101" s="55" t="s">
        <v>401</v>
      </c>
      <c r="C101" s="146" t="s">
        <v>398</v>
      </c>
      <c r="D101" s="144"/>
      <c r="E101" s="144"/>
      <c r="F101" s="144"/>
      <c r="G101" s="72"/>
      <c r="H101" s="71"/>
      <c r="I101" s="67">
        <v>471700</v>
      </c>
      <c r="J101" s="67">
        <v>283050</v>
      </c>
      <c r="K101" s="67">
        <v>31960</v>
      </c>
      <c r="L101" s="69">
        <f t="shared" si="109"/>
        <v>11.291291291291291</v>
      </c>
      <c r="M101" s="67">
        <f t="shared" si="107"/>
        <v>-251090</v>
      </c>
      <c r="N101" s="67">
        <f t="shared" si="101"/>
        <v>471700</v>
      </c>
      <c r="O101" s="67">
        <f t="shared" si="102"/>
        <v>283050</v>
      </c>
      <c r="P101" s="67">
        <f t="shared" si="103"/>
        <v>31960</v>
      </c>
      <c r="Q101" s="70">
        <f t="shared" si="111"/>
        <v>11.291291291291291</v>
      </c>
      <c r="R101" s="67">
        <f t="shared" si="105"/>
        <v>-251090</v>
      </c>
      <c r="S101" s="15"/>
      <c r="T101" s="15"/>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R101" s="13"/>
      <c r="BS101" s="13"/>
      <c r="BT101" s="13"/>
      <c r="BU101" s="13"/>
      <c r="BV101" s="13"/>
      <c r="BW101" s="13"/>
      <c r="BX101" s="13"/>
      <c r="BY101" s="13"/>
      <c r="BZ101" s="13"/>
      <c r="CA101" s="13"/>
      <c r="CB101" s="13"/>
      <c r="CC101" s="13"/>
      <c r="CD101" s="13"/>
      <c r="CE101" s="13"/>
      <c r="CF101" s="13"/>
      <c r="CG101" s="13"/>
      <c r="CH101" s="13"/>
      <c r="CI101" s="13"/>
      <c r="CJ101" s="13"/>
      <c r="CK101" s="13"/>
      <c r="CL101" s="13"/>
      <c r="CM101" s="13"/>
      <c r="CN101" s="13"/>
      <c r="CO101" s="13"/>
      <c r="CP101" s="13"/>
      <c r="CQ101" s="13"/>
      <c r="CR101" s="13"/>
      <c r="CS101" s="13"/>
      <c r="CT101" s="13"/>
      <c r="CU101" s="13"/>
      <c r="CV101" s="13"/>
      <c r="CW101" s="13"/>
      <c r="CX101" s="13"/>
      <c r="CY101" s="13"/>
      <c r="CZ101" s="13"/>
      <c r="DA101" s="13"/>
      <c r="DB101" s="13"/>
      <c r="DC101" s="13"/>
      <c r="DD101" s="13"/>
      <c r="DE101" s="13"/>
      <c r="DF101" s="13"/>
      <c r="DG101" s="13"/>
      <c r="DH101" s="13"/>
      <c r="DI101" s="13"/>
      <c r="DJ101" s="13"/>
      <c r="DK101" s="13"/>
      <c r="DL101" s="13"/>
      <c r="DM101" s="13"/>
      <c r="DN101" s="13"/>
      <c r="DO101" s="13"/>
      <c r="DP101" s="13"/>
      <c r="DQ101" s="13"/>
      <c r="DR101" s="13"/>
      <c r="DS101" s="13"/>
      <c r="DT101" s="13"/>
      <c r="DU101" s="13"/>
      <c r="DV101" s="13"/>
      <c r="DW101" s="13"/>
      <c r="DX101" s="13"/>
      <c r="DY101" s="13"/>
      <c r="DZ101" s="13"/>
      <c r="EA101" s="13"/>
      <c r="EB101" s="13"/>
      <c r="EC101" s="13"/>
      <c r="ED101" s="13"/>
      <c r="EE101" s="13"/>
      <c r="EF101" s="13"/>
      <c r="EG101" s="13"/>
      <c r="EH101" s="13"/>
      <c r="EI101" s="13"/>
      <c r="EJ101" s="13"/>
      <c r="EK101" s="13"/>
      <c r="EL101" s="13"/>
      <c r="EM101" s="13"/>
      <c r="EN101" s="13"/>
      <c r="EO101" s="13"/>
      <c r="EP101" s="13"/>
      <c r="EQ101" s="13"/>
      <c r="ER101" s="13"/>
      <c r="ES101" s="13"/>
      <c r="ET101" s="13"/>
      <c r="EU101" s="13"/>
      <c r="EV101" s="13"/>
      <c r="EW101" s="13"/>
      <c r="EX101" s="13"/>
      <c r="EY101" s="13"/>
      <c r="EZ101" s="13"/>
      <c r="FA101" s="13"/>
      <c r="FB101" s="13"/>
      <c r="FC101" s="13"/>
      <c r="FD101" s="13"/>
      <c r="FE101" s="13"/>
      <c r="FF101" s="13"/>
      <c r="FG101" s="13"/>
      <c r="FH101" s="13"/>
      <c r="FI101" s="13"/>
      <c r="FJ101" s="13"/>
      <c r="FK101" s="13"/>
      <c r="FL101" s="13"/>
      <c r="FM101" s="13"/>
      <c r="FN101" s="13"/>
      <c r="FO101" s="13"/>
      <c r="FP101" s="13"/>
      <c r="FQ101" s="13"/>
      <c r="FR101" s="13"/>
      <c r="FS101" s="13"/>
      <c r="FT101" s="13"/>
      <c r="FU101" s="13"/>
      <c r="FV101" s="13"/>
      <c r="FW101" s="13"/>
      <c r="FX101" s="13"/>
      <c r="FY101" s="13"/>
      <c r="FZ101" s="13"/>
      <c r="GA101" s="13"/>
      <c r="GB101" s="13"/>
      <c r="GC101" s="13"/>
      <c r="GD101" s="13"/>
      <c r="GE101" s="13"/>
      <c r="GF101" s="13"/>
      <c r="GG101" s="13"/>
      <c r="GH101" s="13"/>
      <c r="GI101" s="13"/>
      <c r="GJ101" s="13"/>
      <c r="GK101" s="13"/>
      <c r="GL101" s="13"/>
      <c r="GM101" s="13"/>
      <c r="GN101" s="13"/>
      <c r="GO101" s="13"/>
      <c r="GP101" s="13"/>
      <c r="GQ101" s="13"/>
      <c r="GR101" s="13"/>
      <c r="GS101" s="13"/>
      <c r="GT101" s="13"/>
      <c r="GU101" s="13"/>
      <c r="GV101" s="13"/>
      <c r="GW101" s="13"/>
      <c r="GX101" s="13"/>
      <c r="GY101" s="13"/>
      <c r="GZ101" s="13"/>
      <c r="HA101" s="13"/>
      <c r="HB101" s="13"/>
      <c r="HC101" s="13"/>
      <c r="HD101" s="13"/>
      <c r="HE101" s="13"/>
      <c r="HF101" s="13"/>
      <c r="HG101" s="13"/>
      <c r="HH101" s="13"/>
      <c r="HI101" s="13"/>
      <c r="HJ101" s="13"/>
      <c r="HK101" s="13"/>
      <c r="HL101" s="13"/>
      <c r="HM101" s="13"/>
      <c r="HN101" s="13"/>
      <c r="HO101" s="13"/>
      <c r="HP101" s="13"/>
      <c r="HQ101" s="13"/>
      <c r="HR101" s="13"/>
      <c r="HS101" s="13"/>
      <c r="HT101" s="13"/>
      <c r="HU101" s="13"/>
      <c r="HV101" s="13"/>
      <c r="HW101" s="13"/>
      <c r="HX101" s="13"/>
      <c r="HY101" s="13"/>
      <c r="HZ101" s="13"/>
      <c r="IA101" s="13"/>
      <c r="IB101" s="13"/>
      <c r="IC101" s="13"/>
      <c r="ID101" s="13"/>
      <c r="IE101" s="13"/>
      <c r="IF101" s="13"/>
      <c r="IG101" s="13"/>
      <c r="IH101" s="13"/>
      <c r="II101" s="13"/>
      <c r="IJ101" s="13"/>
      <c r="IK101" s="13"/>
    </row>
    <row r="102" spans="2:245" s="14" customFormat="1" ht="105.75" customHeight="1" x14ac:dyDescent="0.3">
      <c r="B102" s="55" t="s">
        <v>402</v>
      </c>
      <c r="C102" s="146" t="s">
        <v>399</v>
      </c>
      <c r="D102" s="144"/>
      <c r="E102" s="144"/>
      <c r="F102" s="144"/>
      <c r="G102" s="72"/>
      <c r="H102" s="71"/>
      <c r="I102" s="67">
        <v>1777900</v>
      </c>
      <c r="J102" s="67">
        <v>1095900</v>
      </c>
      <c r="K102" s="67">
        <v>127840</v>
      </c>
      <c r="L102" s="69">
        <f t="shared" si="109"/>
        <v>11.665297928643124</v>
      </c>
      <c r="M102" s="67">
        <f t="shared" si="107"/>
        <v>-968060</v>
      </c>
      <c r="N102" s="67">
        <f t="shared" si="101"/>
        <v>1777900</v>
      </c>
      <c r="O102" s="67">
        <f t="shared" si="102"/>
        <v>1095900</v>
      </c>
      <c r="P102" s="67">
        <f t="shared" si="103"/>
        <v>127840</v>
      </c>
      <c r="Q102" s="70">
        <f t="shared" si="111"/>
        <v>11.665297928643124</v>
      </c>
      <c r="R102" s="67">
        <f t="shared" si="105"/>
        <v>-968060</v>
      </c>
      <c r="S102" s="15"/>
      <c r="T102" s="15"/>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c r="BY102" s="13"/>
      <c r="BZ102" s="13"/>
      <c r="CA102" s="13"/>
      <c r="CB102" s="13"/>
      <c r="CC102" s="13"/>
      <c r="CD102" s="13"/>
      <c r="CE102" s="13"/>
      <c r="CF102" s="13"/>
      <c r="CG102" s="13"/>
      <c r="CH102" s="13"/>
      <c r="CI102" s="13"/>
      <c r="CJ102" s="13"/>
      <c r="CK102" s="13"/>
      <c r="CL102" s="13"/>
      <c r="CM102" s="13"/>
      <c r="CN102" s="13"/>
      <c r="CO102" s="13"/>
      <c r="CP102" s="13"/>
      <c r="CQ102" s="13"/>
      <c r="CR102" s="13"/>
      <c r="CS102" s="13"/>
      <c r="CT102" s="13"/>
      <c r="CU102" s="13"/>
      <c r="CV102" s="13"/>
      <c r="CW102" s="13"/>
      <c r="CX102" s="13"/>
      <c r="CY102" s="13"/>
      <c r="CZ102" s="13"/>
      <c r="DA102" s="13"/>
      <c r="DB102" s="13"/>
      <c r="DC102" s="13"/>
      <c r="DD102" s="13"/>
      <c r="DE102" s="13"/>
      <c r="DF102" s="13"/>
      <c r="DG102" s="13"/>
      <c r="DH102" s="13"/>
      <c r="DI102" s="13"/>
      <c r="DJ102" s="13"/>
      <c r="DK102" s="13"/>
      <c r="DL102" s="13"/>
      <c r="DM102" s="13"/>
      <c r="DN102" s="13"/>
      <c r="DO102" s="13"/>
      <c r="DP102" s="13"/>
      <c r="DQ102" s="13"/>
      <c r="DR102" s="13"/>
      <c r="DS102" s="13"/>
      <c r="DT102" s="13"/>
      <c r="DU102" s="13"/>
      <c r="DV102" s="13"/>
      <c r="DW102" s="13"/>
      <c r="DX102" s="13"/>
      <c r="DY102" s="13"/>
      <c r="DZ102" s="13"/>
      <c r="EA102" s="13"/>
      <c r="EB102" s="13"/>
      <c r="EC102" s="13"/>
      <c r="ED102" s="13"/>
      <c r="EE102" s="13"/>
      <c r="EF102" s="13"/>
      <c r="EG102" s="13"/>
      <c r="EH102" s="13"/>
      <c r="EI102" s="13"/>
      <c r="EJ102" s="13"/>
      <c r="EK102" s="13"/>
      <c r="EL102" s="13"/>
      <c r="EM102" s="13"/>
      <c r="EN102" s="13"/>
      <c r="EO102" s="13"/>
      <c r="EP102" s="13"/>
      <c r="EQ102" s="13"/>
      <c r="ER102" s="13"/>
      <c r="ES102" s="13"/>
      <c r="ET102" s="13"/>
      <c r="EU102" s="13"/>
      <c r="EV102" s="13"/>
      <c r="EW102" s="13"/>
      <c r="EX102" s="13"/>
      <c r="EY102" s="13"/>
      <c r="EZ102" s="13"/>
      <c r="FA102" s="13"/>
      <c r="FB102" s="13"/>
      <c r="FC102" s="13"/>
      <c r="FD102" s="13"/>
      <c r="FE102" s="13"/>
      <c r="FF102" s="13"/>
      <c r="FG102" s="13"/>
      <c r="FH102" s="13"/>
      <c r="FI102" s="13"/>
      <c r="FJ102" s="13"/>
      <c r="FK102" s="13"/>
      <c r="FL102" s="13"/>
      <c r="FM102" s="13"/>
      <c r="FN102" s="13"/>
      <c r="FO102" s="13"/>
      <c r="FP102" s="13"/>
      <c r="FQ102" s="13"/>
      <c r="FR102" s="13"/>
      <c r="FS102" s="13"/>
      <c r="FT102" s="13"/>
      <c r="FU102" s="13"/>
      <c r="FV102" s="13"/>
      <c r="FW102" s="13"/>
      <c r="FX102" s="13"/>
      <c r="FY102" s="13"/>
      <c r="FZ102" s="13"/>
      <c r="GA102" s="13"/>
      <c r="GB102" s="13"/>
      <c r="GC102" s="13"/>
      <c r="GD102" s="13"/>
      <c r="GE102" s="13"/>
      <c r="GF102" s="13"/>
      <c r="GG102" s="13"/>
      <c r="GH102" s="13"/>
      <c r="GI102" s="13"/>
      <c r="GJ102" s="13"/>
      <c r="GK102" s="13"/>
      <c r="GL102" s="13"/>
      <c r="GM102" s="13"/>
      <c r="GN102" s="13"/>
      <c r="GO102" s="13"/>
      <c r="GP102" s="13"/>
      <c r="GQ102" s="13"/>
      <c r="GR102" s="13"/>
      <c r="GS102" s="13"/>
      <c r="GT102" s="13"/>
      <c r="GU102" s="13"/>
      <c r="GV102" s="13"/>
      <c r="GW102" s="13"/>
      <c r="GX102" s="13"/>
      <c r="GY102" s="13"/>
      <c r="GZ102" s="13"/>
      <c r="HA102" s="13"/>
      <c r="HB102" s="13"/>
      <c r="HC102" s="13"/>
      <c r="HD102" s="13"/>
      <c r="HE102" s="13"/>
      <c r="HF102" s="13"/>
      <c r="HG102" s="13"/>
      <c r="HH102" s="13"/>
      <c r="HI102" s="13"/>
      <c r="HJ102" s="13"/>
      <c r="HK102" s="13"/>
      <c r="HL102" s="13"/>
      <c r="HM102" s="13"/>
      <c r="HN102" s="13"/>
      <c r="HO102" s="13"/>
      <c r="HP102" s="13"/>
      <c r="HQ102" s="13"/>
      <c r="HR102" s="13"/>
      <c r="HS102" s="13"/>
      <c r="HT102" s="13"/>
      <c r="HU102" s="13"/>
      <c r="HV102" s="13"/>
      <c r="HW102" s="13"/>
      <c r="HX102" s="13"/>
      <c r="HY102" s="13"/>
      <c r="HZ102" s="13"/>
      <c r="IA102" s="13"/>
      <c r="IB102" s="13"/>
      <c r="IC102" s="13"/>
      <c r="ID102" s="13"/>
      <c r="IE102" s="13"/>
      <c r="IF102" s="13"/>
      <c r="IG102" s="13"/>
      <c r="IH102" s="13"/>
      <c r="II102" s="13"/>
      <c r="IJ102" s="13"/>
      <c r="IK102" s="13"/>
    </row>
    <row r="103" spans="2:245" s="14" customFormat="1" ht="125.25" customHeight="1" x14ac:dyDescent="0.3">
      <c r="B103" s="142" t="s">
        <v>291</v>
      </c>
      <c r="C103" s="147" t="s">
        <v>336</v>
      </c>
      <c r="D103" s="144">
        <v>627000</v>
      </c>
      <c r="E103" s="144">
        <v>627000</v>
      </c>
      <c r="F103" s="144">
        <v>625966.91</v>
      </c>
      <c r="G103" s="72">
        <f t="shared" si="99"/>
        <v>99.835232854864444</v>
      </c>
      <c r="H103" s="71">
        <f t="shared" si="100"/>
        <v>-1033.0899999999674</v>
      </c>
      <c r="I103" s="67"/>
      <c r="J103" s="67"/>
      <c r="K103" s="67"/>
      <c r="L103" s="73"/>
      <c r="M103" s="71"/>
      <c r="N103" s="71">
        <f t="shared" si="101"/>
        <v>627000</v>
      </c>
      <c r="O103" s="71">
        <f>SUM(E103+J103)</f>
        <v>627000</v>
      </c>
      <c r="P103" s="71">
        <f t="shared" si="103"/>
        <v>625966.91</v>
      </c>
      <c r="Q103" s="74">
        <f>SUM(P103/O103*100)</f>
        <v>99.835232854864444</v>
      </c>
      <c r="R103" s="71">
        <f>SUM(P103-O103)</f>
        <v>-1033.0899999999674</v>
      </c>
      <c r="S103" s="15"/>
      <c r="T103" s="15"/>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R103" s="13"/>
      <c r="BS103" s="13"/>
      <c r="BT103" s="13"/>
      <c r="BU103" s="13"/>
      <c r="BV103" s="13"/>
      <c r="BW103" s="13"/>
      <c r="BX103" s="13"/>
      <c r="BY103" s="13"/>
      <c r="BZ103" s="13"/>
      <c r="CA103" s="13"/>
      <c r="CB103" s="13"/>
      <c r="CC103" s="13"/>
      <c r="CD103" s="13"/>
      <c r="CE103" s="13"/>
      <c r="CF103" s="13"/>
      <c r="CG103" s="13"/>
      <c r="CH103" s="13"/>
      <c r="CI103" s="13"/>
      <c r="CJ103" s="13"/>
      <c r="CK103" s="13"/>
      <c r="CL103" s="13"/>
      <c r="CM103" s="13"/>
      <c r="CN103" s="13"/>
      <c r="CO103" s="13"/>
      <c r="CP103" s="13"/>
      <c r="CQ103" s="13"/>
      <c r="CR103" s="13"/>
      <c r="CS103" s="13"/>
      <c r="CT103" s="13"/>
      <c r="CU103" s="13"/>
      <c r="CV103" s="13"/>
      <c r="CW103" s="13"/>
      <c r="CX103" s="13"/>
      <c r="CY103" s="13"/>
      <c r="CZ103" s="13"/>
      <c r="DA103" s="13"/>
      <c r="DB103" s="13"/>
      <c r="DC103" s="13"/>
      <c r="DD103" s="13"/>
      <c r="DE103" s="13"/>
      <c r="DF103" s="13"/>
      <c r="DG103" s="13"/>
      <c r="DH103" s="13"/>
      <c r="DI103" s="13"/>
      <c r="DJ103" s="13"/>
      <c r="DK103" s="13"/>
      <c r="DL103" s="13"/>
      <c r="DM103" s="13"/>
      <c r="DN103" s="13"/>
      <c r="DO103" s="13"/>
      <c r="DP103" s="13"/>
      <c r="DQ103" s="13"/>
      <c r="DR103" s="13"/>
      <c r="DS103" s="13"/>
      <c r="DT103" s="13"/>
      <c r="DU103" s="13"/>
      <c r="DV103" s="13"/>
      <c r="DW103" s="13"/>
      <c r="DX103" s="13"/>
      <c r="DY103" s="13"/>
      <c r="DZ103" s="13"/>
      <c r="EA103" s="13"/>
      <c r="EB103" s="13"/>
      <c r="EC103" s="13"/>
      <c r="ED103" s="13"/>
      <c r="EE103" s="13"/>
      <c r="EF103" s="13"/>
      <c r="EG103" s="13"/>
      <c r="EH103" s="13"/>
      <c r="EI103" s="13"/>
      <c r="EJ103" s="13"/>
      <c r="EK103" s="13"/>
      <c r="EL103" s="13"/>
      <c r="EM103" s="13"/>
      <c r="EN103" s="13"/>
      <c r="EO103" s="13"/>
      <c r="EP103" s="13"/>
      <c r="EQ103" s="13"/>
      <c r="ER103" s="13"/>
      <c r="ES103" s="13"/>
      <c r="ET103" s="13"/>
      <c r="EU103" s="13"/>
      <c r="EV103" s="13"/>
      <c r="EW103" s="13"/>
      <c r="EX103" s="13"/>
      <c r="EY103" s="13"/>
      <c r="EZ103" s="13"/>
      <c r="FA103" s="13"/>
      <c r="FB103" s="13"/>
      <c r="FC103" s="13"/>
      <c r="FD103" s="13"/>
      <c r="FE103" s="13"/>
      <c r="FF103" s="13"/>
      <c r="FG103" s="13"/>
      <c r="FH103" s="13"/>
      <c r="FI103" s="13"/>
      <c r="FJ103" s="13"/>
      <c r="FK103" s="13"/>
      <c r="FL103" s="13"/>
      <c r="FM103" s="13"/>
      <c r="FN103" s="13"/>
      <c r="FO103" s="13"/>
      <c r="FP103" s="13"/>
      <c r="FQ103" s="13"/>
      <c r="FR103" s="13"/>
      <c r="FS103" s="13"/>
      <c r="FT103" s="13"/>
      <c r="FU103" s="13"/>
      <c r="FV103" s="13"/>
      <c r="FW103" s="13"/>
      <c r="FX103" s="13"/>
      <c r="FY103" s="13"/>
      <c r="FZ103" s="13"/>
      <c r="GA103" s="13"/>
      <c r="GB103" s="13"/>
      <c r="GC103" s="13"/>
      <c r="GD103" s="13"/>
      <c r="GE103" s="13"/>
      <c r="GF103" s="13"/>
      <c r="GG103" s="13"/>
      <c r="GH103" s="13"/>
      <c r="GI103" s="13"/>
      <c r="GJ103" s="13"/>
      <c r="GK103" s="13"/>
      <c r="GL103" s="13"/>
      <c r="GM103" s="13"/>
      <c r="GN103" s="13"/>
      <c r="GO103" s="13"/>
      <c r="GP103" s="13"/>
      <c r="GQ103" s="13"/>
      <c r="GR103" s="13"/>
      <c r="GS103" s="13"/>
      <c r="GT103" s="13"/>
      <c r="GU103" s="13"/>
      <c r="GV103" s="13"/>
      <c r="GW103" s="13"/>
      <c r="GX103" s="13"/>
      <c r="GY103" s="13"/>
      <c r="GZ103" s="13"/>
      <c r="HA103" s="13"/>
      <c r="HB103" s="13"/>
      <c r="HC103" s="13"/>
      <c r="HD103" s="13"/>
      <c r="HE103" s="13"/>
      <c r="HF103" s="13"/>
      <c r="HG103" s="13"/>
      <c r="HH103" s="13"/>
      <c r="HI103" s="13"/>
      <c r="HJ103" s="13"/>
      <c r="HK103" s="13"/>
      <c r="HL103" s="13"/>
      <c r="HM103" s="13"/>
      <c r="HN103" s="13"/>
      <c r="HO103" s="13"/>
      <c r="HP103" s="13"/>
      <c r="HQ103" s="13"/>
      <c r="HR103" s="13"/>
      <c r="HS103" s="13"/>
      <c r="HT103" s="13"/>
      <c r="HU103" s="13"/>
      <c r="HV103" s="13"/>
      <c r="HW103" s="13"/>
      <c r="HX103" s="13"/>
      <c r="HY103" s="13"/>
      <c r="HZ103" s="13"/>
      <c r="IA103" s="13"/>
      <c r="IB103" s="13"/>
      <c r="IC103" s="13"/>
      <c r="ID103" s="13"/>
      <c r="IE103" s="13"/>
      <c r="IF103" s="13"/>
      <c r="IG103" s="13"/>
      <c r="IH103" s="13"/>
      <c r="II103" s="13"/>
      <c r="IJ103" s="13"/>
      <c r="IK103" s="13"/>
    </row>
    <row r="104" spans="2:245" s="14" customFormat="1" ht="60" customHeight="1" x14ac:dyDescent="0.3">
      <c r="B104" s="142" t="s">
        <v>365</v>
      </c>
      <c r="C104" s="147" t="s">
        <v>366</v>
      </c>
      <c r="D104" s="81"/>
      <c r="E104" s="81"/>
      <c r="F104" s="81"/>
      <c r="G104" s="68"/>
      <c r="H104" s="67"/>
      <c r="I104" s="71">
        <v>3000000</v>
      </c>
      <c r="J104" s="71">
        <v>2006100</v>
      </c>
      <c r="K104" s="71">
        <v>188233</v>
      </c>
      <c r="L104" s="73">
        <f t="shared" si="109"/>
        <v>9.3830317531528831</v>
      </c>
      <c r="M104" s="71">
        <f t="shared" si="107"/>
        <v>-1817867</v>
      </c>
      <c r="N104" s="71">
        <f t="shared" si="101"/>
        <v>3000000</v>
      </c>
      <c r="O104" s="71">
        <f t="shared" ref="O104:O108" si="112">SUM(E104+J104)</f>
        <v>2006100</v>
      </c>
      <c r="P104" s="71">
        <f t="shared" si="103"/>
        <v>188233</v>
      </c>
      <c r="Q104" s="74">
        <f t="shared" ref="Q104:Q108" si="113">SUM(P104/O104*100)</f>
        <v>9.3830317531528831</v>
      </c>
      <c r="R104" s="71">
        <f t="shared" ref="R104:R108" si="114">SUM(P104-O104)</f>
        <v>-1817867</v>
      </c>
      <c r="S104" s="15"/>
      <c r="T104" s="15"/>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R104" s="13"/>
      <c r="BS104" s="13"/>
      <c r="BT104" s="13"/>
      <c r="BU104" s="13"/>
      <c r="BV104" s="13"/>
      <c r="BW104" s="13"/>
      <c r="BX104" s="13"/>
      <c r="BY104" s="13"/>
      <c r="BZ104" s="13"/>
      <c r="CA104" s="13"/>
      <c r="CB104" s="13"/>
      <c r="CC104" s="13"/>
      <c r="CD104" s="13"/>
      <c r="CE104" s="13"/>
      <c r="CF104" s="13"/>
      <c r="CG104" s="13"/>
      <c r="CH104" s="13"/>
      <c r="CI104" s="13"/>
      <c r="CJ104" s="13"/>
      <c r="CK104" s="13"/>
      <c r="CL104" s="13"/>
      <c r="CM104" s="13"/>
      <c r="CN104" s="13"/>
      <c r="CO104" s="13"/>
      <c r="CP104" s="13"/>
      <c r="CQ104" s="13"/>
      <c r="CR104" s="13"/>
      <c r="CS104" s="13"/>
      <c r="CT104" s="13"/>
      <c r="CU104" s="13"/>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c r="EV104" s="13"/>
      <c r="EW104" s="13"/>
      <c r="EX104" s="13"/>
      <c r="EY104" s="13"/>
      <c r="EZ104" s="13"/>
      <c r="FA104" s="13"/>
      <c r="FB104" s="13"/>
      <c r="FC104" s="13"/>
      <c r="FD104" s="13"/>
      <c r="FE104" s="13"/>
      <c r="FF104" s="13"/>
      <c r="FG104" s="13"/>
      <c r="FH104" s="13"/>
      <c r="FI104" s="13"/>
      <c r="FJ104" s="13"/>
      <c r="FK104" s="13"/>
      <c r="FL104" s="13"/>
      <c r="FM104" s="13"/>
      <c r="FN104" s="13"/>
      <c r="FO104" s="13"/>
      <c r="FP104" s="13"/>
      <c r="FQ104" s="13"/>
      <c r="FR104" s="13"/>
      <c r="FS104" s="13"/>
      <c r="FT104" s="13"/>
      <c r="FU104" s="13"/>
      <c r="FV104" s="13"/>
      <c r="FW104" s="13"/>
      <c r="FX104" s="13"/>
      <c r="FY104" s="13"/>
      <c r="FZ104" s="13"/>
      <c r="GA104" s="13"/>
      <c r="GB104" s="13"/>
      <c r="GC104" s="13"/>
      <c r="GD104" s="13"/>
      <c r="GE104" s="13"/>
      <c r="GF104" s="13"/>
      <c r="GG104" s="13"/>
      <c r="GH104" s="13"/>
      <c r="GI104" s="13"/>
      <c r="GJ104" s="13"/>
      <c r="GK104" s="13"/>
      <c r="GL104" s="13"/>
      <c r="GM104" s="13"/>
      <c r="GN104" s="13"/>
      <c r="GO104" s="13"/>
      <c r="GP104" s="13"/>
      <c r="GQ104" s="13"/>
      <c r="GR104" s="13"/>
      <c r="GS104" s="13"/>
      <c r="GT104" s="13"/>
      <c r="GU104" s="13"/>
      <c r="GV104" s="13"/>
      <c r="GW104" s="13"/>
      <c r="GX104" s="13"/>
      <c r="GY104" s="13"/>
      <c r="GZ104" s="13"/>
      <c r="HA104" s="13"/>
      <c r="HB104" s="13"/>
      <c r="HC104" s="13"/>
      <c r="HD104" s="13"/>
      <c r="HE104" s="13"/>
      <c r="HF104" s="13"/>
      <c r="HG104" s="13"/>
      <c r="HH104" s="13"/>
      <c r="HI104" s="13"/>
      <c r="HJ104" s="13"/>
      <c r="HK104" s="13"/>
      <c r="HL104" s="13"/>
      <c r="HM104" s="13"/>
      <c r="HN104" s="13"/>
      <c r="HO104" s="13"/>
      <c r="HP104" s="13"/>
      <c r="HQ104" s="13"/>
      <c r="HR104" s="13"/>
      <c r="HS104" s="13"/>
      <c r="HT104" s="13"/>
      <c r="HU104" s="13"/>
      <c r="HV104" s="13"/>
      <c r="HW104" s="13"/>
      <c r="HX104" s="13"/>
      <c r="HY104" s="13"/>
      <c r="HZ104" s="13"/>
      <c r="IA104" s="13"/>
      <c r="IB104" s="13"/>
      <c r="IC104" s="13"/>
      <c r="ID104" s="13"/>
      <c r="IE104" s="13"/>
      <c r="IF104" s="13"/>
      <c r="IG104" s="13"/>
      <c r="IH104" s="13"/>
      <c r="II104" s="13"/>
      <c r="IJ104" s="13"/>
      <c r="IK104" s="13"/>
    </row>
    <row r="105" spans="2:245" s="14" customFormat="1" ht="88.5" customHeight="1" x14ac:dyDescent="0.3">
      <c r="B105" s="142" t="s">
        <v>337</v>
      </c>
      <c r="C105" s="147" t="s">
        <v>338</v>
      </c>
      <c r="D105" s="144">
        <v>14177900</v>
      </c>
      <c r="E105" s="144">
        <v>14177900</v>
      </c>
      <c r="F105" s="144">
        <v>12047408.880000001</v>
      </c>
      <c r="G105" s="72">
        <f t="shared" si="99"/>
        <v>84.973154557445042</v>
      </c>
      <c r="H105" s="71">
        <f t="shared" si="100"/>
        <v>-2130491.1199999992</v>
      </c>
      <c r="I105" s="71"/>
      <c r="J105" s="71"/>
      <c r="K105" s="71"/>
      <c r="L105" s="73"/>
      <c r="M105" s="71"/>
      <c r="N105" s="71">
        <f t="shared" si="101"/>
        <v>14177900</v>
      </c>
      <c r="O105" s="71">
        <f t="shared" si="112"/>
        <v>14177900</v>
      </c>
      <c r="P105" s="71">
        <f t="shared" si="103"/>
        <v>12047408.880000001</v>
      </c>
      <c r="Q105" s="74">
        <f t="shared" si="113"/>
        <v>84.973154557445042</v>
      </c>
      <c r="R105" s="71">
        <f t="shared" si="114"/>
        <v>-2130491.1199999992</v>
      </c>
      <c r="S105" s="15"/>
      <c r="T105" s="15"/>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c r="BR105" s="13"/>
      <c r="BS105" s="13"/>
      <c r="BT105" s="13"/>
      <c r="BU105" s="13"/>
      <c r="BV105" s="13"/>
      <c r="BW105" s="13"/>
      <c r="BX105" s="13"/>
      <c r="BY105" s="13"/>
      <c r="BZ105" s="13"/>
      <c r="CA105" s="13"/>
      <c r="CB105" s="13"/>
      <c r="CC105" s="13"/>
      <c r="CD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c r="EU105" s="13"/>
      <c r="EV105" s="13"/>
      <c r="EW105" s="13"/>
      <c r="EX105" s="13"/>
      <c r="EY105" s="13"/>
      <c r="EZ105" s="13"/>
      <c r="FA105" s="13"/>
      <c r="FB105" s="13"/>
      <c r="FC105" s="13"/>
      <c r="FD105" s="13"/>
      <c r="FE105" s="13"/>
      <c r="FF105" s="13"/>
      <c r="FG105" s="13"/>
      <c r="FH105" s="13"/>
      <c r="FI105" s="13"/>
      <c r="FJ105" s="13"/>
      <c r="FK105" s="13"/>
      <c r="FL105" s="13"/>
      <c r="FM105" s="13"/>
      <c r="FN105" s="13"/>
      <c r="FO105" s="13"/>
      <c r="FP105" s="13"/>
      <c r="FQ105" s="13"/>
      <c r="FR105" s="13"/>
      <c r="FS105" s="13"/>
      <c r="FT105" s="13"/>
      <c r="FU105" s="13"/>
      <c r="FV105" s="13"/>
      <c r="FW105" s="13"/>
      <c r="FX105" s="13"/>
      <c r="FY105" s="13"/>
      <c r="FZ105" s="13"/>
      <c r="GA105" s="13"/>
      <c r="GB105" s="13"/>
      <c r="GC105" s="13"/>
      <c r="GD105" s="13"/>
      <c r="GE105" s="13"/>
      <c r="GF105" s="13"/>
      <c r="GG105" s="13"/>
      <c r="GH105" s="13"/>
      <c r="GI105" s="13"/>
      <c r="GJ105" s="13"/>
      <c r="GK105" s="13"/>
      <c r="GL105" s="13"/>
      <c r="GM105" s="13"/>
      <c r="GN105" s="13"/>
      <c r="GO105" s="13"/>
      <c r="GP105" s="13"/>
      <c r="GQ105" s="13"/>
      <c r="GR105" s="13"/>
      <c r="GS105" s="13"/>
      <c r="GT105" s="13"/>
      <c r="GU105" s="13"/>
      <c r="GV105" s="13"/>
      <c r="GW105" s="13"/>
      <c r="GX105" s="13"/>
      <c r="GY105" s="13"/>
      <c r="GZ105" s="13"/>
      <c r="HA105" s="13"/>
      <c r="HB105" s="13"/>
      <c r="HC105" s="13"/>
      <c r="HD105" s="13"/>
      <c r="HE105" s="13"/>
      <c r="HF105" s="13"/>
      <c r="HG105" s="13"/>
      <c r="HH105" s="13"/>
      <c r="HI105" s="13"/>
      <c r="HJ105" s="13"/>
      <c r="HK105" s="13"/>
      <c r="HL105" s="13"/>
      <c r="HM105" s="13"/>
      <c r="HN105" s="13"/>
      <c r="HO105" s="13"/>
      <c r="HP105" s="13"/>
      <c r="HQ105" s="13"/>
      <c r="HR105" s="13"/>
      <c r="HS105" s="13"/>
      <c r="HT105" s="13"/>
      <c r="HU105" s="13"/>
      <c r="HV105" s="13"/>
      <c r="HW105" s="13"/>
      <c r="HX105" s="13"/>
      <c r="HY105" s="13"/>
      <c r="HZ105" s="13"/>
      <c r="IA105" s="13"/>
      <c r="IB105" s="13"/>
      <c r="IC105" s="13"/>
      <c r="ID105" s="13"/>
      <c r="IE105" s="13"/>
      <c r="IF105" s="13"/>
      <c r="IG105" s="13"/>
      <c r="IH105" s="13"/>
      <c r="II105" s="13"/>
      <c r="IJ105" s="13"/>
      <c r="IK105" s="13"/>
    </row>
    <row r="106" spans="2:245" s="14" customFormat="1" ht="41.25" customHeight="1" x14ac:dyDescent="0.3">
      <c r="B106" s="228" t="s">
        <v>2</v>
      </c>
      <c r="C106" s="230" t="s">
        <v>20</v>
      </c>
      <c r="D106" s="210" t="s">
        <v>183</v>
      </c>
      <c r="E106" s="211"/>
      <c r="F106" s="212"/>
      <c r="G106" s="212"/>
      <c r="H106" s="213"/>
      <c r="I106" s="210" t="s">
        <v>184</v>
      </c>
      <c r="J106" s="211"/>
      <c r="K106" s="214"/>
      <c r="L106" s="214"/>
      <c r="M106" s="215"/>
      <c r="N106" s="224" t="s">
        <v>185</v>
      </c>
      <c r="O106" s="225"/>
      <c r="P106" s="226"/>
      <c r="Q106" s="226"/>
      <c r="R106" s="227"/>
      <c r="S106" s="15"/>
      <c r="T106" s="15"/>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c r="BY106" s="13"/>
      <c r="BZ106" s="13"/>
      <c r="CA106" s="13"/>
      <c r="CB106" s="13"/>
      <c r="CC106" s="13"/>
      <c r="CD106" s="13"/>
      <c r="CE106" s="13"/>
      <c r="CF106" s="13"/>
      <c r="CG106" s="13"/>
      <c r="CH106" s="13"/>
      <c r="CI106" s="13"/>
      <c r="CJ106" s="13"/>
      <c r="CK106" s="13"/>
      <c r="CL106" s="13"/>
      <c r="CM106" s="13"/>
      <c r="CN106" s="13"/>
      <c r="CO106" s="13"/>
      <c r="CP106" s="13"/>
      <c r="CQ106" s="13"/>
      <c r="CR106" s="13"/>
      <c r="CS106" s="13"/>
      <c r="CT106" s="13"/>
      <c r="CU106" s="13"/>
      <c r="CV106" s="13"/>
      <c r="CW106" s="13"/>
      <c r="CX106" s="13"/>
      <c r="CY106" s="13"/>
      <c r="CZ106" s="13"/>
      <c r="DA106" s="13"/>
      <c r="DB106" s="13"/>
      <c r="DC106" s="13"/>
      <c r="DD106" s="13"/>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K106" s="13"/>
      <c r="EL106" s="13"/>
      <c r="EM106" s="13"/>
      <c r="EN106" s="13"/>
      <c r="EO106" s="13"/>
      <c r="EP106" s="13"/>
      <c r="EQ106" s="13"/>
      <c r="ER106" s="13"/>
      <c r="ES106" s="13"/>
      <c r="ET106" s="13"/>
      <c r="EU106" s="13"/>
      <c r="EV106" s="13"/>
      <c r="EW106" s="13"/>
      <c r="EX106" s="13"/>
      <c r="EY106" s="13"/>
      <c r="EZ106" s="13"/>
      <c r="FA106" s="13"/>
      <c r="FB106" s="13"/>
      <c r="FC106" s="13"/>
      <c r="FD106" s="13"/>
      <c r="FE106" s="13"/>
      <c r="FF106" s="13"/>
      <c r="FG106" s="13"/>
      <c r="FH106" s="13"/>
      <c r="FI106" s="13"/>
      <c r="FJ106" s="13"/>
      <c r="FK106" s="13"/>
      <c r="FL106" s="13"/>
      <c r="FM106" s="13"/>
      <c r="FN106" s="13"/>
      <c r="FO106" s="13"/>
      <c r="FP106" s="13"/>
      <c r="FQ106" s="13"/>
      <c r="FR106" s="13"/>
      <c r="FS106" s="13"/>
      <c r="FT106" s="13"/>
      <c r="FU106" s="13"/>
      <c r="FV106" s="13"/>
      <c r="FW106" s="13"/>
      <c r="FX106" s="13"/>
      <c r="FY106" s="13"/>
      <c r="FZ106" s="13"/>
      <c r="GA106" s="13"/>
      <c r="GB106" s="13"/>
      <c r="GC106" s="13"/>
      <c r="GD106" s="13"/>
      <c r="GE106" s="13"/>
      <c r="GF106" s="13"/>
      <c r="GG106" s="13"/>
      <c r="GH106" s="13"/>
      <c r="GI106" s="13"/>
      <c r="GJ106" s="13"/>
      <c r="GK106" s="13"/>
      <c r="GL106" s="13"/>
      <c r="GM106" s="13"/>
      <c r="GN106" s="13"/>
      <c r="GO106" s="13"/>
      <c r="GP106" s="13"/>
      <c r="GQ106" s="13"/>
      <c r="GR106" s="13"/>
      <c r="GS106" s="13"/>
      <c r="GT106" s="13"/>
      <c r="GU106" s="13"/>
      <c r="GV106" s="13"/>
      <c r="GW106" s="13"/>
      <c r="GX106" s="13"/>
      <c r="GY106" s="13"/>
      <c r="GZ106" s="13"/>
      <c r="HA106" s="13"/>
      <c r="HB106" s="13"/>
      <c r="HC106" s="13"/>
      <c r="HD106" s="13"/>
      <c r="HE106" s="13"/>
      <c r="HF106" s="13"/>
      <c r="HG106" s="13"/>
      <c r="HH106" s="13"/>
      <c r="HI106" s="13"/>
      <c r="HJ106" s="13"/>
      <c r="HK106" s="13"/>
      <c r="HL106" s="13"/>
      <c r="HM106" s="13"/>
      <c r="HN106" s="13"/>
      <c r="HO106" s="13"/>
      <c r="HP106" s="13"/>
      <c r="HQ106" s="13"/>
      <c r="HR106" s="13"/>
      <c r="HS106" s="13"/>
      <c r="HT106" s="13"/>
      <c r="HU106" s="13"/>
      <c r="HV106" s="13"/>
      <c r="HW106" s="13"/>
      <c r="HX106" s="13"/>
      <c r="HY106" s="13"/>
      <c r="HZ106" s="13"/>
      <c r="IA106" s="13"/>
      <c r="IB106" s="13"/>
      <c r="IC106" s="13"/>
      <c r="ID106" s="13"/>
      <c r="IE106" s="13"/>
      <c r="IF106" s="13"/>
      <c r="IG106" s="13"/>
      <c r="IH106" s="13"/>
      <c r="II106" s="13"/>
      <c r="IJ106" s="13"/>
      <c r="IK106" s="13"/>
    </row>
    <row r="107" spans="2:245" s="14" customFormat="1" ht="177.75" customHeight="1" x14ac:dyDescent="0.3">
      <c r="B107" s="229"/>
      <c r="C107" s="231"/>
      <c r="D107" s="22" t="s">
        <v>362</v>
      </c>
      <c r="E107" s="22" t="s">
        <v>391</v>
      </c>
      <c r="F107" s="22" t="s">
        <v>392</v>
      </c>
      <c r="G107" s="86" t="s">
        <v>393</v>
      </c>
      <c r="H107" s="87" t="s">
        <v>388</v>
      </c>
      <c r="I107" s="22" t="s">
        <v>362</v>
      </c>
      <c r="J107" s="22" t="s">
        <v>394</v>
      </c>
      <c r="K107" s="22" t="s">
        <v>392</v>
      </c>
      <c r="L107" s="86" t="s">
        <v>395</v>
      </c>
      <c r="M107" s="87" t="s">
        <v>388</v>
      </c>
      <c r="N107" s="22" t="s">
        <v>362</v>
      </c>
      <c r="O107" s="22" t="s">
        <v>394</v>
      </c>
      <c r="P107" s="22" t="s">
        <v>396</v>
      </c>
      <c r="Q107" s="86" t="s">
        <v>395</v>
      </c>
      <c r="R107" s="87" t="s">
        <v>388</v>
      </c>
      <c r="S107" s="15"/>
      <c r="T107" s="15"/>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c r="BY107" s="13"/>
      <c r="BZ107" s="13"/>
      <c r="CA107" s="13"/>
      <c r="CB107" s="13"/>
      <c r="CC107" s="13"/>
      <c r="CD107" s="13"/>
      <c r="CE107" s="13"/>
      <c r="CF107" s="13"/>
      <c r="CG107" s="13"/>
      <c r="CH107" s="13"/>
      <c r="CI107" s="13"/>
      <c r="CJ107" s="13"/>
      <c r="CK107" s="13"/>
      <c r="CL107" s="13"/>
      <c r="CM107" s="13"/>
      <c r="CN107" s="13"/>
      <c r="CO107" s="13"/>
      <c r="CP107" s="13"/>
      <c r="CQ107" s="13"/>
      <c r="CR107" s="13"/>
      <c r="CS107" s="13"/>
      <c r="CT107" s="13"/>
      <c r="CU107" s="13"/>
      <c r="CV107" s="13"/>
      <c r="CW107" s="13"/>
      <c r="CX107" s="13"/>
      <c r="CY107" s="13"/>
      <c r="CZ107" s="13"/>
      <c r="DA107" s="13"/>
      <c r="DB107" s="13"/>
      <c r="DC107" s="13"/>
      <c r="DD107" s="13"/>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K107" s="13"/>
      <c r="EL107" s="13"/>
      <c r="EM107" s="13"/>
      <c r="EN107" s="13"/>
      <c r="EO107" s="13"/>
      <c r="EP107" s="13"/>
      <c r="EQ107" s="13"/>
      <c r="ER107" s="13"/>
      <c r="ES107" s="13"/>
      <c r="ET107" s="13"/>
      <c r="EU107" s="13"/>
      <c r="EV107" s="13"/>
      <c r="EW107" s="13"/>
      <c r="EX107" s="13"/>
      <c r="EY107" s="13"/>
      <c r="EZ107" s="13"/>
      <c r="FA107" s="13"/>
      <c r="FB107" s="13"/>
      <c r="FC107" s="13"/>
      <c r="FD107" s="13"/>
      <c r="FE107" s="13"/>
      <c r="FF107" s="13"/>
      <c r="FG107" s="13"/>
      <c r="FH107" s="13"/>
      <c r="FI107" s="13"/>
      <c r="FJ107" s="13"/>
      <c r="FK107" s="13"/>
      <c r="FL107" s="13"/>
      <c r="FM107" s="13"/>
      <c r="FN107" s="13"/>
      <c r="FO107" s="13"/>
      <c r="FP107" s="13"/>
      <c r="FQ107" s="13"/>
      <c r="FR107" s="13"/>
      <c r="FS107" s="13"/>
      <c r="FT107" s="13"/>
      <c r="FU107" s="13"/>
      <c r="FV107" s="13"/>
      <c r="FW107" s="13"/>
      <c r="FX107" s="13"/>
      <c r="FY107" s="13"/>
      <c r="FZ107" s="13"/>
      <c r="GA107" s="13"/>
      <c r="GB107" s="13"/>
      <c r="GC107" s="13"/>
      <c r="GD107" s="13"/>
      <c r="GE107" s="13"/>
      <c r="GF107" s="13"/>
      <c r="GG107" s="13"/>
      <c r="GH107" s="13"/>
      <c r="GI107" s="13"/>
      <c r="GJ107" s="13"/>
      <c r="GK107" s="13"/>
      <c r="GL107" s="13"/>
      <c r="GM107" s="13"/>
      <c r="GN107" s="13"/>
      <c r="GO107" s="13"/>
      <c r="GP107" s="13"/>
      <c r="GQ107" s="13"/>
      <c r="GR107" s="13"/>
      <c r="GS107" s="13"/>
      <c r="GT107" s="13"/>
      <c r="GU107" s="13"/>
      <c r="GV107" s="13"/>
      <c r="GW107" s="13"/>
      <c r="GX107" s="13"/>
      <c r="GY107" s="13"/>
      <c r="GZ107" s="13"/>
      <c r="HA107" s="13"/>
      <c r="HB107" s="13"/>
      <c r="HC107" s="13"/>
      <c r="HD107" s="13"/>
      <c r="HE107" s="13"/>
      <c r="HF107" s="13"/>
      <c r="HG107" s="13"/>
      <c r="HH107" s="13"/>
      <c r="HI107" s="13"/>
      <c r="HJ107" s="13"/>
      <c r="HK107" s="13"/>
      <c r="HL107" s="13"/>
      <c r="HM107" s="13"/>
      <c r="HN107" s="13"/>
      <c r="HO107" s="13"/>
      <c r="HP107" s="13"/>
      <c r="HQ107" s="13"/>
      <c r="HR107" s="13"/>
      <c r="HS107" s="13"/>
      <c r="HT107" s="13"/>
      <c r="HU107" s="13"/>
      <c r="HV107" s="13"/>
      <c r="HW107" s="13"/>
      <c r="HX107" s="13"/>
      <c r="HY107" s="13"/>
      <c r="HZ107" s="13"/>
      <c r="IA107" s="13"/>
      <c r="IB107" s="13"/>
      <c r="IC107" s="13"/>
      <c r="ID107" s="13"/>
      <c r="IE107" s="13"/>
      <c r="IF107" s="13"/>
      <c r="IG107" s="13"/>
      <c r="IH107" s="13"/>
      <c r="II107" s="13"/>
      <c r="IJ107" s="13"/>
      <c r="IK107" s="13"/>
    </row>
    <row r="108" spans="2:245" s="14" customFormat="1" ht="80.25" customHeight="1" x14ac:dyDescent="0.3">
      <c r="B108" s="142" t="s">
        <v>363</v>
      </c>
      <c r="C108" s="147" t="s">
        <v>364</v>
      </c>
      <c r="D108" s="144">
        <v>6926700</v>
      </c>
      <c r="E108" s="144">
        <v>6926700</v>
      </c>
      <c r="F108" s="144">
        <v>4106354.06</v>
      </c>
      <c r="G108" s="72">
        <f t="shared" si="99"/>
        <v>59.282978330229405</v>
      </c>
      <c r="H108" s="71">
        <f t="shared" si="100"/>
        <v>-2820345.94</v>
      </c>
      <c r="I108" s="71"/>
      <c r="J108" s="71"/>
      <c r="K108" s="71"/>
      <c r="L108" s="73"/>
      <c r="M108" s="71"/>
      <c r="N108" s="71">
        <f t="shared" si="101"/>
        <v>6926700</v>
      </c>
      <c r="O108" s="71">
        <f t="shared" si="112"/>
        <v>6926700</v>
      </c>
      <c r="P108" s="71">
        <f t="shared" si="103"/>
        <v>4106354.06</v>
      </c>
      <c r="Q108" s="74">
        <f t="shared" si="113"/>
        <v>59.282978330229405</v>
      </c>
      <c r="R108" s="71">
        <f t="shared" si="114"/>
        <v>-2820345.94</v>
      </c>
      <c r="S108" s="15"/>
      <c r="T108" s="15"/>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c r="BR108" s="13"/>
      <c r="BS108" s="13"/>
      <c r="BT108" s="13"/>
      <c r="BU108" s="13"/>
      <c r="BV108" s="13"/>
      <c r="BW108" s="13"/>
      <c r="BX108" s="13"/>
      <c r="BY108" s="13"/>
      <c r="BZ108" s="13"/>
      <c r="CA108" s="13"/>
      <c r="CB108" s="13"/>
      <c r="CC108" s="13"/>
      <c r="CD108" s="13"/>
      <c r="CE108" s="13"/>
      <c r="CF108" s="13"/>
      <c r="CG108" s="13"/>
      <c r="CH108" s="13"/>
      <c r="CI108" s="13"/>
      <c r="CJ108" s="13"/>
      <c r="CK108" s="13"/>
      <c r="CL108" s="13"/>
      <c r="CM108" s="13"/>
      <c r="CN108" s="13"/>
      <c r="CO108" s="13"/>
      <c r="CP108" s="13"/>
      <c r="CQ108" s="13"/>
      <c r="CR108" s="13"/>
      <c r="CS108" s="13"/>
      <c r="CT108" s="13"/>
      <c r="CU108" s="13"/>
      <c r="CV108" s="13"/>
      <c r="CW108" s="13"/>
      <c r="CX108" s="13"/>
      <c r="CY108" s="13"/>
      <c r="CZ108" s="13"/>
      <c r="DA108" s="13"/>
      <c r="DB108" s="13"/>
      <c r="DC108" s="13"/>
      <c r="DD108" s="13"/>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U108" s="13"/>
      <c r="EV108" s="13"/>
      <c r="EW108" s="13"/>
      <c r="EX108" s="13"/>
      <c r="EY108" s="13"/>
      <c r="EZ108" s="13"/>
      <c r="FA108" s="13"/>
      <c r="FB108" s="13"/>
      <c r="FC108" s="13"/>
      <c r="FD108" s="13"/>
      <c r="FE108" s="13"/>
      <c r="FF108" s="13"/>
      <c r="FG108" s="13"/>
      <c r="FH108" s="13"/>
      <c r="FI108" s="13"/>
      <c r="FJ108" s="13"/>
      <c r="FK108" s="13"/>
      <c r="FL108" s="13"/>
      <c r="FM108" s="13"/>
      <c r="FN108" s="13"/>
      <c r="FO108" s="13"/>
      <c r="FP108" s="13"/>
      <c r="FQ108" s="13"/>
      <c r="FR108" s="13"/>
      <c r="FS108" s="13"/>
      <c r="FT108" s="13"/>
      <c r="FU108" s="13"/>
      <c r="FV108" s="13"/>
      <c r="FW108" s="13"/>
      <c r="FX108" s="13"/>
      <c r="FY108" s="13"/>
      <c r="FZ108" s="13"/>
      <c r="GA108" s="13"/>
      <c r="GB108" s="13"/>
      <c r="GC108" s="13"/>
      <c r="GD108" s="13"/>
      <c r="GE108" s="13"/>
      <c r="GF108" s="13"/>
      <c r="GG108" s="13"/>
      <c r="GH108" s="13"/>
      <c r="GI108" s="13"/>
      <c r="GJ108" s="13"/>
      <c r="GK108" s="13"/>
      <c r="GL108" s="13"/>
      <c r="GM108" s="13"/>
      <c r="GN108" s="13"/>
      <c r="GO108" s="13"/>
      <c r="GP108" s="13"/>
      <c r="GQ108" s="13"/>
      <c r="GR108" s="13"/>
      <c r="GS108" s="13"/>
      <c r="GT108" s="13"/>
      <c r="GU108" s="13"/>
      <c r="GV108" s="13"/>
      <c r="GW108" s="13"/>
      <c r="GX108" s="13"/>
      <c r="GY108" s="13"/>
      <c r="GZ108" s="13"/>
      <c r="HA108" s="13"/>
      <c r="HB108" s="13"/>
      <c r="HC108" s="13"/>
      <c r="HD108" s="13"/>
      <c r="HE108" s="13"/>
      <c r="HF108" s="13"/>
      <c r="HG108" s="13"/>
      <c r="HH108" s="13"/>
      <c r="HI108" s="13"/>
      <c r="HJ108" s="13"/>
      <c r="HK108" s="13"/>
      <c r="HL108" s="13"/>
      <c r="HM108" s="13"/>
      <c r="HN108" s="13"/>
      <c r="HO108" s="13"/>
      <c r="HP108" s="13"/>
      <c r="HQ108" s="13"/>
      <c r="HR108" s="13"/>
      <c r="HS108" s="13"/>
      <c r="HT108" s="13"/>
      <c r="HU108" s="13"/>
      <c r="HV108" s="13"/>
      <c r="HW108" s="13"/>
      <c r="HX108" s="13"/>
      <c r="HY108" s="13"/>
      <c r="HZ108" s="13"/>
      <c r="IA108" s="13"/>
      <c r="IB108" s="13"/>
      <c r="IC108" s="13"/>
      <c r="ID108" s="13"/>
      <c r="IE108" s="13"/>
      <c r="IF108" s="13"/>
      <c r="IG108" s="13"/>
      <c r="IH108" s="13"/>
      <c r="II108" s="13"/>
      <c r="IJ108" s="13"/>
      <c r="IK108" s="13"/>
    </row>
    <row r="109" spans="2:245" s="14" customFormat="1" ht="32.25" customHeight="1" x14ac:dyDescent="0.3">
      <c r="B109" s="148" t="s">
        <v>167</v>
      </c>
      <c r="C109" s="149" t="s">
        <v>168</v>
      </c>
      <c r="D109" s="150">
        <f>D110+D111+D112</f>
        <v>30801804.189999998</v>
      </c>
      <c r="E109" s="150">
        <f>E110+E111+E112</f>
        <v>18377084.189999998</v>
      </c>
      <c r="F109" s="150">
        <f>F110+F111+F112</f>
        <v>17672421.449999999</v>
      </c>
      <c r="G109" s="64">
        <f t="shared" si="99"/>
        <v>96.165535659985466</v>
      </c>
      <c r="H109" s="63">
        <f t="shared" si="100"/>
        <v>-704662.73999999836</v>
      </c>
      <c r="I109" s="63">
        <f>SUM(I114)</f>
        <v>1500000</v>
      </c>
      <c r="J109" s="63">
        <f t="shared" ref="J109:K109" si="115">SUM(J114)</f>
        <v>1300000</v>
      </c>
      <c r="K109" s="63">
        <f t="shared" si="115"/>
        <v>0</v>
      </c>
      <c r="L109" s="65">
        <f t="shared" si="109"/>
        <v>0</v>
      </c>
      <c r="M109" s="63">
        <f t="shared" si="107"/>
        <v>-1300000</v>
      </c>
      <c r="N109" s="63">
        <f t="shared" si="101"/>
        <v>32301804.189999998</v>
      </c>
      <c r="O109" s="63">
        <f t="shared" si="102"/>
        <v>19677084.189999998</v>
      </c>
      <c r="P109" s="63">
        <f t="shared" si="103"/>
        <v>17672421.449999999</v>
      </c>
      <c r="Q109" s="66">
        <f t="shared" si="104"/>
        <v>89.812196153438322</v>
      </c>
      <c r="R109" s="63">
        <f t="shared" si="105"/>
        <v>-2004662.7399999984</v>
      </c>
      <c r="S109" s="15"/>
      <c r="T109" s="15"/>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c r="BR109" s="13"/>
      <c r="BS109" s="13"/>
      <c r="BT109" s="13"/>
      <c r="BU109" s="13"/>
      <c r="BV109" s="13"/>
      <c r="BW109" s="13"/>
      <c r="BX109" s="13"/>
      <c r="BY109" s="13"/>
      <c r="BZ109" s="13"/>
      <c r="CA109" s="13"/>
      <c r="CB109" s="13"/>
      <c r="CC109" s="13"/>
      <c r="CD109" s="13"/>
      <c r="CE109" s="13"/>
      <c r="CF109" s="13"/>
      <c r="CG109" s="13"/>
      <c r="CH109" s="13"/>
      <c r="CI109" s="13"/>
      <c r="CJ109" s="13"/>
      <c r="CK109" s="13"/>
      <c r="CL109" s="13"/>
      <c r="CM109" s="13"/>
      <c r="CN109" s="13"/>
      <c r="CO109" s="13"/>
      <c r="CP109" s="13"/>
      <c r="CQ109" s="13"/>
      <c r="CR109" s="13"/>
      <c r="CS109" s="13"/>
      <c r="CT109" s="13"/>
      <c r="CU109" s="13"/>
      <c r="CV109" s="13"/>
      <c r="CW109" s="13"/>
      <c r="CX109" s="13"/>
      <c r="CY109" s="13"/>
      <c r="CZ109" s="13"/>
      <c r="DA109" s="13"/>
      <c r="DB109" s="13"/>
      <c r="DC109" s="13"/>
      <c r="DD109" s="13"/>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c r="EU109" s="13"/>
      <c r="EV109" s="13"/>
      <c r="EW109" s="13"/>
      <c r="EX109" s="13"/>
      <c r="EY109" s="13"/>
      <c r="EZ109" s="13"/>
      <c r="FA109" s="13"/>
      <c r="FB109" s="13"/>
      <c r="FC109" s="13"/>
      <c r="FD109" s="13"/>
      <c r="FE109" s="13"/>
      <c r="FF109" s="13"/>
      <c r="FG109" s="13"/>
      <c r="FH109" s="13"/>
      <c r="FI109" s="13"/>
      <c r="FJ109" s="13"/>
      <c r="FK109" s="13"/>
      <c r="FL109" s="13"/>
      <c r="FM109" s="13"/>
      <c r="FN109" s="13"/>
      <c r="FO109" s="13"/>
      <c r="FP109" s="13"/>
      <c r="FQ109" s="13"/>
      <c r="FR109" s="13"/>
      <c r="FS109" s="13"/>
      <c r="FT109" s="13"/>
      <c r="FU109" s="13"/>
      <c r="FV109" s="13"/>
      <c r="FW109" s="13"/>
      <c r="FX109" s="13"/>
      <c r="FY109" s="13"/>
      <c r="FZ109" s="13"/>
      <c r="GA109" s="13"/>
      <c r="GB109" s="13"/>
      <c r="GC109" s="13"/>
      <c r="GD109" s="13"/>
      <c r="GE109" s="13"/>
      <c r="GF109" s="13"/>
      <c r="GG109" s="13"/>
      <c r="GH109" s="13"/>
      <c r="GI109" s="13"/>
      <c r="GJ109" s="13"/>
      <c r="GK109" s="13"/>
      <c r="GL109" s="13"/>
      <c r="GM109" s="13"/>
      <c r="GN109" s="13"/>
      <c r="GO109" s="13"/>
      <c r="GP109" s="13"/>
      <c r="GQ109" s="13"/>
      <c r="GR109" s="13"/>
      <c r="GS109" s="13"/>
      <c r="GT109" s="13"/>
      <c r="GU109" s="13"/>
      <c r="GV109" s="13"/>
      <c r="GW109" s="13"/>
      <c r="GX109" s="13"/>
      <c r="GY109" s="13"/>
      <c r="GZ109" s="13"/>
      <c r="HA109" s="13"/>
      <c r="HB109" s="13"/>
      <c r="HC109" s="13"/>
      <c r="HD109" s="13"/>
      <c r="HE109" s="13"/>
      <c r="HF109" s="13"/>
      <c r="HG109" s="13"/>
      <c r="HH109" s="13"/>
      <c r="HI109" s="13"/>
      <c r="HJ109" s="13"/>
      <c r="HK109" s="13"/>
      <c r="HL109" s="13"/>
      <c r="HM109" s="13"/>
      <c r="HN109" s="13"/>
      <c r="HO109" s="13"/>
      <c r="HP109" s="13"/>
      <c r="HQ109" s="13"/>
      <c r="HR109" s="13"/>
      <c r="HS109" s="13"/>
      <c r="HT109" s="13"/>
      <c r="HU109" s="13"/>
      <c r="HV109" s="13"/>
      <c r="HW109" s="13"/>
      <c r="HX109" s="13"/>
      <c r="HY109" s="13"/>
      <c r="HZ109" s="13"/>
      <c r="IA109" s="13"/>
      <c r="IB109" s="13"/>
      <c r="IC109" s="13"/>
      <c r="ID109" s="13"/>
      <c r="IE109" s="13"/>
      <c r="IF109" s="13"/>
      <c r="IG109" s="13"/>
      <c r="IH109" s="13"/>
      <c r="II109" s="13"/>
      <c r="IJ109" s="13"/>
      <c r="IK109" s="13"/>
    </row>
    <row r="110" spans="2:245" s="14" customFormat="1" ht="48" customHeight="1" x14ac:dyDescent="0.3">
      <c r="B110" s="142" t="s">
        <v>292</v>
      </c>
      <c r="C110" s="151" t="s">
        <v>293</v>
      </c>
      <c r="D110" s="144">
        <v>22328683</v>
      </c>
      <c r="E110" s="144">
        <v>13617420</v>
      </c>
      <c r="F110" s="144">
        <v>12977410.16</v>
      </c>
      <c r="G110" s="72">
        <f t="shared" si="99"/>
        <v>95.30006535746125</v>
      </c>
      <c r="H110" s="71">
        <f t="shared" si="100"/>
        <v>-640009.83999999985</v>
      </c>
      <c r="I110" s="71"/>
      <c r="J110" s="71"/>
      <c r="K110" s="71"/>
      <c r="L110" s="65"/>
      <c r="M110" s="63"/>
      <c r="N110" s="71">
        <f t="shared" si="101"/>
        <v>22328683</v>
      </c>
      <c r="O110" s="71">
        <f t="shared" si="102"/>
        <v>13617420</v>
      </c>
      <c r="P110" s="71">
        <f t="shared" si="103"/>
        <v>12977410.16</v>
      </c>
      <c r="Q110" s="74">
        <f t="shared" si="104"/>
        <v>95.30006535746125</v>
      </c>
      <c r="R110" s="71">
        <f t="shared" si="105"/>
        <v>-640009.83999999985</v>
      </c>
      <c r="S110" s="15"/>
      <c r="T110" s="15"/>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c r="BN110" s="13"/>
      <c r="BO110" s="13"/>
      <c r="BP110" s="13"/>
      <c r="BQ110" s="13"/>
      <c r="BR110" s="13"/>
      <c r="BS110" s="13"/>
      <c r="BT110" s="13"/>
      <c r="BU110" s="13"/>
      <c r="BV110" s="13"/>
      <c r="BW110" s="13"/>
      <c r="BX110" s="13"/>
      <c r="BY110" s="13"/>
      <c r="BZ110" s="13"/>
      <c r="CA110" s="13"/>
      <c r="CB110" s="13"/>
      <c r="CC110" s="13"/>
      <c r="CD110" s="13"/>
      <c r="CE110" s="13"/>
      <c r="CF110" s="13"/>
      <c r="CG110" s="13"/>
      <c r="CH110" s="13"/>
      <c r="CI110" s="13"/>
      <c r="CJ110" s="13"/>
      <c r="CK110" s="13"/>
      <c r="CL110" s="13"/>
      <c r="CM110" s="13"/>
      <c r="CN110" s="13"/>
      <c r="CO110" s="13"/>
      <c r="CP110" s="13"/>
      <c r="CQ110" s="13"/>
      <c r="CR110" s="13"/>
      <c r="CS110" s="13"/>
      <c r="CT110" s="13"/>
      <c r="CU110" s="13"/>
      <c r="CV110" s="13"/>
      <c r="CW110" s="13"/>
      <c r="CX110" s="13"/>
      <c r="CY110" s="13"/>
      <c r="CZ110" s="13"/>
      <c r="DA110" s="13"/>
      <c r="DB110" s="13"/>
      <c r="DC110" s="13"/>
      <c r="DD110" s="13"/>
      <c r="DE110" s="13"/>
      <c r="DF110" s="13"/>
      <c r="DG110" s="13"/>
      <c r="DH110" s="13"/>
      <c r="DI110" s="13"/>
      <c r="DJ110" s="13"/>
      <c r="DK110" s="13"/>
      <c r="DL110" s="13"/>
      <c r="DM110" s="13"/>
      <c r="DN110" s="13"/>
      <c r="DO110" s="13"/>
      <c r="DP110" s="13"/>
      <c r="DQ110" s="13"/>
      <c r="DR110" s="13"/>
      <c r="DS110" s="13"/>
      <c r="DT110" s="13"/>
      <c r="DU110" s="13"/>
      <c r="DV110" s="13"/>
      <c r="DW110" s="13"/>
      <c r="DX110" s="13"/>
      <c r="DY110" s="13"/>
      <c r="DZ110" s="13"/>
      <c r="EA110" s="13"/>
      <c r="EB110" s="13"/>
      <c r="EC110" s="13"/>
      <c r="ED110" s="13"/>
      <c r="EE110" s="13"/>
      <c r="EF110" s="13"/>
      <c r="EG110" s="13"/>
      <c r="EH110" s="13"/>
      <c r="EI110" s="13"/>
      <c r="EJ110" s="13"/>
      <c r="EK110" s="13"/>
      <c r="EL110" s="13"/>
      <c r="EM110" s="13"/>
      <c r="EN110" s="13"/>
      <c r="EO110" s="13"/>
      <c r="EP110" s="13"/>
      <c r="EQ110" s="13"/>
      <c r="ER110" s="13"/>
      <c r="ES110" s="13"/>
      <c r="ET110" s="13"/>
      <c r="EU110" s="13"/>
      <c r="EV110" s="13"/>
      <c r="EW110" s="13"/>
      <c r="EX110" s="13"/>
      <c r="EY110" s="13"/>
      <c r="EZ110" s="13"/>
      <c r="FA110" s="13"/>
      <c r="FB110" s="13"/>
      <c r="FC110" s="13"/>
      <c r="FD110" s="13"/>
      <c r="FE110" s="13"/>
      <c r="FF110" s="13"/>
      <c r="FG110" s="13"/>
      <c r="FH110" s="13"/>
      <c r="FI110" s="13"/>
      <c r="FJ110" s="13"/>
      <c r="FK110" s="13"/>
      <c r="FL110" s="13"/>
      <c r="FM110" s="13"/>
      <c r="FN110" s="13"/>
      <c r="FO110" s="13"/>
      <c r="FP110" s="13"/>
      <c r="FQ110" s="13"/>
      <c r="FR110" s="13"/>
      <c r="FS110" s="13"/>
      <c r="FT110" s="13"/>
      <c r="FU110" s="13"/>
      <c r="FV110" s="13"/>
      <c r="FW110" s="13"/>
      <c r="FX110" s="13"/>
      <c r="FY110" s="13"/>
      <c r="FZ110" s="13"/>
      <c r="GA110" s="13"/>
      <c r="GB110" s="13"/>
      <c r="GC110" s="13"/>
      <c r="GD110" s="13"/>
      <c r="GE110" s="13"/>
      <c r="GF110" s="13"/>
      <c r="GG110" s="13"/>
      <c r="GH110" s="13"/>
      <c r="GI110" s="13"/>
      <c r="GJ110" s="13"/>
      <c r="GK110" s="13"/>
      <c r="GL110" s="13"/>
      <c r="GM110" s="13"/>
      <c r="GN110" s="13"/>
      <c r="GO110" s="13"/>
      <c r="GP110" s="13"/>
      <c r="GQ110" s="13"/>
      <c r="GR110" s="13"/>
      <c r="GS110" s="13"/>
      <c r="GT110" s="13"/>
      <c r="GU110" s="13"/>
      <c r="GV110" s="13"/>
      <c r="GW110" s="13"/>
      <c r="GX110" s="13"/>
      <c r="GY110" s="13"/>
      <c r="GZ110" s="13"/>
      <c r="HA110" s="13"/>
      <c r="HB110" s="13"/>
      <c r="HC110" s="13"/>
      <c r="HD110" s="13"/>
      <c r="HE110" s="13"/>
      <c r="HF110" s="13"/>
      <c r="HG110" s="13"/>
      <c r="HH110" s="13"/>
      <c r="HI110" s="13"/>
      <c r="HJ110" s="13"/>
      <c r="HK110" s="13"/>
      <c r="HL110" s="13"/>
      <c r="HM110" s="13"/>
      <c r="HN110" s="13"/>
      <c r="HO110" s="13"/>
      <c r="HP110" s="13"/>
      <c r="HQ110" s="13"/>
      <c r="HR110" s="13"/>
      <c r="HS110" s="13"/>
      <c r="HT110" s="13"/>
      <c r="HU110" s="13"/>
      <c r="HV110" s="13"/>
      <c r="HW110" s="13"/>
      <c r="HX110" s="13"/>
      <c r="HY110" s="13"/>
      <c r="HZ110" s="13"/>
      <c r="IA110" s="13"/>
      <c r="IB110" s="13"/>
      <c r="IC110" s="13"/>
      <c r="ID110" s="13"/>
      <c r="IE110" s="13"/>
      <c r="IF110" s="13"/>
      <c r="IG110" s="13"/>
      <c r="IH110" s="13"/>
      <c r="II110" s="13"/>
      <c r="IJ110" s="13"/>
      <c r="IK110" s="13"/>
    </row>
    <row r="111" spans="2:245" s="14" customFormat="1" ht="64.5" customHeight="1" x14ac:dyDescent="0.3">
      <c r="B111" s="142" t="s">
        <v>294</v>
      </c>
      <c r="C111" s="151" t="s">
        <v>367</v>
      </c>
      <c r="D111" s="144">
        <v>3216013.77</v>
      </c>
      <c r="E111" s="144">
        <v>2159530.77</v>
      </c>
      <c r="F111" s="144">
        <v>2098908.9700000002</v>
      </c>
      <c r="G111" s="72">
        <f t="shared" si="99"/>
        <v>97.192825365484381</v>
      </c>
      <c r="H111" s="71">
        <f t="shared" si="100"/>
        <v>-60621.799999999814</v>
      </c>
      <c r="I111" s="71"/>
      <c r="J111" s="71"/>
      <c r="K111" s="71"/>
      <c r="L111" s="65"/>
      <c r="M111" s="63"/>
      <c r="N111" s="71">
        <f t="shared" si="101"/>
        <v>3216013.77</v>
      </c>
      <c r="O111" s="71">
        <f t="shared" si="102"/>
        <v>2159530.77</v>
      </c>
      <c r="P111" s="71">
        <f t="shared" si="103"/>
        <v>2098908.9700000002</v>
      </c>
      <c r="Q111" s="74">
        <f t="shared" si="104"/>
        <v>97.192825365484381</v>
      </c>
      <c r="R111" s="71">
        <f t="shared" si="105"/>
        <v>-60621.799999999814</v>
      </c>
      <c r="S111" s="15"/>
      <c r="T111" s="15"/>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c r="BM111" s="13"/>
      <c r="BN111" s="13"/>
      <c r="BO111" s="13"/>
      <c r="BP111" s="13"/>
      <c r="BQ111" s="13"/>
      <c r="BR111" s="13"/>
      <c r="BS111" s="13"/>
      <c r="BT111" s="13"/>
      <c r="BU111" s="13"/>
      <c r="BV111" s="13"/>
      <c r="BW111" s="13"/>
      <c r="BX111" s="13"/>
      <c r="BY111" s="13"/>
      <c r="BZ111" s="13"/>
      <c r="CA111" s="13"/>
      <c r="CB111" s="13"/>
      <c r="CC111" s="13"/>
      <c r="CD111" s="13"/>
      <c r="CE111" s="13"/>
      <c r="CF111" s="13"/>
      <c r="CG111" s="13"/>
      <c r="CH111" s="13"/>
      <c r="CI111" s="13"/>
      <c r="CJ111" s="13"/>
      <c r="CK111" s="13"/>
      <c r="CL111" s="13"/>
      <c r="CM111" s="13"/>
      <c r="CN111" s="13"/>
      <c r="CO111" s="13"/>
      <c r="CP111" s="13"/>
      <c r="CQ111" s="13"/>
      <c r="CR111" s="13"/>
      <c r="CS111" s="13"/>
      <c r="CT111" s="13"/>
      <c r="CU111" s="13"/>
      <c r="CV111" s="13"/>
      <c r="CW111" s="13"/>
      <c r="CX111" s="13"/>
      <c r="CY111" s="13"/>
      <c r="CZ111" s="13"/>
      <c r="DA111" s="13"/>
      <c r="DB111" s="13"/>
      <c r="DC111" s="13"/>
      <c r="DD111" s="13"/>
      <c r="DE111" s="13"/>
      <c r="DF111" s="13"/>
      <c r="DG111" s="13"/>
      <c r="DH111" s="13"/>
      <c r="DI111" s="13"/>
      <c r="DJ111" s="13"/>
      <c r="DK111" s="13"/>
      <c r="DL111" s="13"/>
      <c r="DM111" s="13"/>
      <c r="DN111" s="13"/>
      <c r="DO111" s="13"/>
      <c r="DP111" s="13"/>
      <c r="DQ111" s="13"/>
      <c r="DR111" s="13"/>
      <c r="DS111" s="13"/>
      <c r="DT111" s="13"/>
      <c r="DU111" s="13"/>
      <c r="DV111" s="13"/>
      <c r="DW111" s="13"/>
      <c r="DX111" s="13"/>
      <c r="DY111" s="13"/>
      <c r="DZ111" s="13"/>
      <c r="EA111" s="13"/>
      <c r="EB111" s="13"/>
      <c r="EC111" s="13"/>
      <c r="ED111" s="13"/>
      <c r="EE111" s="13"/>
      <c r="EF111" s="13"/>
      <c r="EG111" s="13"/>
      <c r="EH111" s="13"/>
      <c r="EI111" s="13"/>
      <c r="EJ111" s="13"/>
      <c r="EK111" s="13"/>
      <c r="EL111" s="13"/>
      <c r="EM111" s="13"/>
      <c r="EN111" s="13"/>
      <c r="EO111" s="13"/>
      <c r="EP111" s="13"/>
      <c r="EQ111" s="13"/>
      <c r="ER111" s="13"/>
      <c r="ES111" s="13"/>
      <c r="ET111" s="13"/>
      <c r="EU111" s="13"/>
      <c r="EV111" s="13"/>
      <c r="EW111" s="13"/>
      <c r="EX111" s="13"/>
      <c r="EY111" s="13"/>
      <c r="EZ111" s="13"/>
      <c r="FA111" s="13"/>
      <c r="FB111" s="13"/>
      <c r="FC111" s="13"/>
      <c r="FD111" s="13"/>
      <c r="FE111" s="13"/>
      <c r="FF111" s="13"/>
      <c r="FG111" s="13"/>
      <c r="FH111" s="13"/>
      <c r="FI111" s="13"/>
      <c r="FJ111" s="13"/>
      <c r="FK111" s="13"/>
      <c r="FL111" s="13"/>
      <c r="FM111" s="13"/>
      <c r="FN111" s="13"/>
      <c r="FO111" s="13"/>
      <c r="FP111" s="13"/>
      <c r="FQ111" s="13"/>
      <c r="FR111" s="13"/>
      <c r="FS111" s="13"/>
      <c r="FT111" s="13"/>
      <c r="FU111" s="13"/>
      <c r="FV111" s="13"/>
      <c r="FW111" s="13"/>
      <c r="FX111" s="13"/>
      <c r="FY111" s="13"/>
      <c r="FZ111" s="13"/>
      <c r="GA111" s="13"/>
      <c r="GB111" s="13"/>
      <c r="GC111" s="13"/>
      <c r="GD111" s="13"/>
      <c r="GE111" s="13"/>
      <c r="GF111" s="13"/>
      <c r="GG111" s="13"/>
      <c r="GH111" s="13"/>
      <c r="GI111" s="13"/>
      <c r="GJ111" s="13"/>
      <c r="GK111" s="13"/>
      <c r="GL111" s="13"/>
      <c r="GM111" s="13"/>
      <c r="GN111" s="13"/>
      <c r="GO111" s="13"/>
      <c r="GP111" s="13"/>
      <c r="GQ111" s="13"/>
      <c r="GR111" s="13"/>
      <c r="GS111" s="13"/>
      <c r="GT111" s="13"/>
      <c r="GU111" s="13"/>
      <c r="GV111" s="13"/>
      <c r="GW111" s="13"/>
      <c r="GX111" s="13"/>
      <c r="GY111" s="13"/>
      <c r="GZ111" s="13"/>
      <c r="HA111" s="13"/>
      <c r="HB111" s="13"/>
      <c r="HC111" s="13"/>
      <c r="HD111" s="13"/>
      <c r="HE111" s="13"/>
      <c r="HF111" s="13"/>
      <c r="HG111" s="13"/>
      <c r="HH111" s="13"/>
      <c r="HI111" s="13"/>
      <c r="HJ111" s="13"/>
      <c r="HK111" s="13"/>
      <c r="HL111" s="13"/>
      <c r="HM111" s="13"/>
      <c r="HN111" s="13"/>
      <c r="HO111" s="13"/>
      <c r="HP111" s="13"/>
      <c r="HQ111" s="13"/>
      <c r="HR111" s="13"/>
      <c r="HS111" s="13"/>
      <c r="HT111" s="13"/>
      <c r="HU111" s="13"/>
      <c r="HV111" s="13"/>
      <c r="HW111" s="13"/>
      <c r="HX111" s="13"/>
      <c r="HY111" s="13"/>
      <c r="HZ111" s="13"/>
      <c r="IA111" s="13"/>
      <c r="IB111" s="13"/>
      <c r="IC111" s="13"/>
      <c r="ID111" s="13"/>
      <c r="IE111" s="13"/>
      <c r="IF111" s="13"/>
      <c r="IG111" s="13"/>
      <c r="IH111" s="13"/>
      <c r="II111" s="13"/>
      <c r="IJ111" s="13"/>
      <c r="IK111" s="13"/>
    </row>
    <row r="112" spans="2:245" s="14" customFormat="1" ht="45.75" customHeight="1" x14ac:dyDescent="0.3">
      <c r="B112" s="142" t="s">
        <v>169</v>
      </c>
      <c r="C112" s="147" t="s">
        <v>170</v>
      </c>
      <c r="D112" s="144">
        <f>SUM(D113)</f>
        <v>5257107.42</v>
      </c>
      <c r="E112" s="144">
        <f>SUM(E113)</f>
        <v>2600133.42</v>
      </c>
      <c r="F112" s="144">
        <f>SUM(F113)</f>
        <v>2596102.3199999998</v>
      </c>
      <c r="G112" s="72">
        <f t="shared" si="99"/>
        <v>99.844965647955092</v>
      </c>
      <c r="H112" s="71">
        <f t="shared" si="100"/>
        <v>-4031.1000000000931</v>
      </c>
      <c r="I112" s="71"/>
      <c r="J112" s="71"/>
      <c r="K112" s="71"/>
      <c r="L112" s="65"/>
      <c r="M112" s="63"/>
      <c r="N112" s="71">
        <f t="shared" si="101"/>
        <v>5257107.42</v>
      </c>
      <c r="O112" s="71">
        <f t="shared" si="102"/>
        <v>2600133.42</v>
      </c>
      <c r="P112" s="71">
        <f t="shared" si="103"/>
        <v>2596102.3199999998</v>
      </c>
      <c r="Q112" s="74">
        <f t="shared" si="104"/>
        <v>99.844965647955092</v>
      </c>
      <c r="R112" s="71">
        <f t="shared" si="105"/>
        <v>-4031.1000000000931</v>
      </c>
      <c r="S112" s="15"/>
      <c r="T112" s="15"/>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c r="BL112" s="13"/>
      <c r="BM112" s="13"/>
      <c r="BN112" s="13"/>
      <c r="BO112" s="13"/>
      <c r="BP112" s="13"/>
      <c r="BQ112" s="13"/>
      <c r="BR112" s="13"/>
      <c r="BS112" s="13"/>
      <c r="BT112" s="13"/>
      <c r="BU112" s="13"/>
      <c r="BV112" s="13"/>
      <c r="BW112" s="13"/>
      <c r="BX112" s="13"/>
      <c r="BY112" s="13"/>
      <c r="BZ112" s="13"/>
      <c r="CA112" s="13"/>
      <c r="CB112" s="13"/>
      <c r="CC112" s="13"/>
      <c r="CD112" s="13"/>
      <c r="CE112" s="13"/>
      <c r="CF112" s="13"/>
      <c r="CG112" s="13"/>
      <c r="CH112" s="13"/>
      <c r="CI112" s="13"/>
      <c r="CJ112" s="13"/>
      <c r="CK112" s="13"/>
      <c r="CL112" s="13"/>
      <c r="CM112" s="13"/>
      <c r="CN112" s="13"/>
      <c r="CO112" s="13"/>
      <c r="CP112" s="13"/>
      <c r="CQ112" s="13"/>
      <c r="CR112" s="13"/>
      <c r="CS112" s="13"/>
      <c r="CT112" s="13"/>
      <c r="CU112" s="13"/>
      <c r="CV112" s="13"/>
      <c r="CW112" s="13"/>
      <c r="CX112" s="13"/>
      <c r="CY112" s="13"/>
      <c r="CZ112" s="13"/>
      <c r="DA112" s="13"/>
      <c r="DB112" s="13"/>
      <c r="DC112" s="13"/>
      <c r="DD112" s="13"/>
      <c r="DE112" s="13"/>
      <c r="DF112" s="13"/>
      <c r="DG112" s="13"/>
      <c r="DH112" s="13"/>
      <c r="DI112" s="13"/>
      <c r="DJ112" s="13"/>
      <c r="DK112" s="13"/>
      <c r="DL112" s="13"/>
      <c r="DM112" s="13"/>
      <c r="DN112" s="13"/>
      <c r="DO112" s="13"/>
      <c r="DP112" s="13"/>
      <c r="DQ112" s="13"/>
      <c r="DR112" s="13"/>
      <c r="DS112" s="13"/>
      <c r="DT112" s="13"/>
      <c r="DU112" s="13"/>
      <c r="DV112" s="13"/>
      <c r="DW112" s="13"/>
      <c r="DX112" s="13"/>
      <c r="DY112" s="13"/>
      <c r="DZ112" s="13"/>
      <c r="EA112" s="13"/>
      <c r="EB112" s="13"/>
      <c r="EC112" s="13"/>
      <c r="ED112" s="13"/>
      <c r="EE112" s="13"/>
      <c r="EF112" s="13"/>
      <c r="EG112" s="13"/>
      <c r="EH112" s="13"/>
      <c r="EI112" s="13"/>
      <c r="EJ112" s="13"/>
      <c r="EK112" s="13"/>
      <c r="EL112" s="13"/>
      <c r="EM112" s="13"/>
      <c r="EN112" s="13"/>
      <c r="EO112" s="13"/>
      <c r="EP112" s="13"/>
      <c r="EQ112" s="13"/>
      <c r="ER112" s="13"/>
      <c r="ES112" s="13"/>
      <c r="ET112" s="13"/>
      <c r="EU112" s="13"/>
      <c r="EV112" s="13"/>
      <c r="EW112" s="13"/>
      <c r="EX112" s="13"/>
      <c r="EY112" s="13"/>
      <c r="EZ112" s="13"/>
      <c r="FA112" s="13"/>
      <c r="FB112" s="13"/>
      <c r="FC112" s="13"/>
      <c r="FD112" s="13"/>
      <c r="FE112" s="13"/>
      <c r="FF112" s="13"/>
      <c r="FG112" s="13"/>
      <c r="FH112" s="13"/>
      <c r="FI112" s="13"/>
      <c r="FJ112" s="13"/>
      <c r="FK112" s="13"/>
      <c r="FL112" s="13"/>
      <c r="FM112" s="13"/>
      <c r="FN112" s="13"/>
      <c r="FO112" s="13"/>
      <c r="FP112" s="13"/>
      <c r="FQ112" s="13"/>
      <c r="FR112" s="13"/>
      <c r="FS112" s="13"/>
      <c r="FT112" s="13"/>
      <c r="FU112" s="13"/>
      <c r="FV112" s="13"/>
      <c r="FW112" s="13"/>
      <c r="FX112" s="13"/>
      <c r="FY112" s="13"/>
      <c r="FZ112" s="13"/>
      <c r="GA112" s="13"/>
      <c r="GB112" s="13"/>
      <c r="GC112" s="13"/>
      <c r="GD112" s="13"/>
      <c r="GE112" s="13"/>
      <c r="GF112" s="13"/>
      <c r="GG112" s="13"/>
      <c r="GH112" s="13"/>
      <c r="GI112" s="13"/>
      <c r="GJ112" s="13"/>
      <c r="GK112" s="13"/>
      <c r="GL112" s="13"/>
      <c r="GM112" s="13"/>
      <c r="GN112" s="13"/>
      <c r="GO112" s="13"/>
      <c r="GP112" s="13"/>
      <c r="GQ112" s="13"/>
      <c r="GR112" s="13"/>
      <c r="GS112" s="13"/>
      <c r="GT112" s="13"/>
      <c r="GU112" s="13"/>
      <c r="GV112" s="13"/>
      <c r="GW112" s="13"/>
      <c r="GX112" s="13"/>
      <c r="GY112" s="13"/>
      <c r="GZ112" s="13"/>
      <c r="HA112" s="13"/>
      <c r="HB112" s="13"/>
      <c r="HC112" s="13"/>
      <c r="HD112" s="13"/>
      <c r="HE112" s="13"/>
      <c r="HF112" s="13"/>
      <c r="HG112" s="13"/>
      <c r="HH112" s="13"/>
      <c r="HI112" s="13"/>
      <c r="HJ112" s="13"/>
      <c r="HK112" s="13"/>
      <c r="HL112" s="13"/>
      <c r="HM112" s="13"/>
      <c r="HN112" s="13"/>
      <c r="HO112" s="13"/>
      <c r="HP112" s="13"/>
      <c r="HQ112" s="13"/>
      <c r="HR112" s="13"/>
      <c r="HS112" s="13"/>
      <c r="HT112" s="13"/>
      <c r="HU112" s="13"/>
      <c r="HV112" s="13"/>
      <c r="HW112" s="13"/>
      <c r="HX112" s="13"/>
      <c r="HY112" s="13"/>
      <c r="HZ112" s="13"/>
      <c r="IA112" s="13"/>
      <c r="IB112" s="13"/>
      <c r="IC112" s="13"/>
      <c r="ID112" s="13"/>
      <c r="IE112" s="13"/>
      <c r="IF112" s="13"/>
      <c r="IG112" s="13"/>
      <c r="IH112" s="13"/>
      <c r="II112" s="13"/>
      <c r="IJ112" s="13"/>
      <c r="IK112" s="13"/>
    </row>
    <row r="113" spans="2:245" s="14" customFormat="1" ht="37.5" customHeight="1" x14ac:dyDescent="0.3">
      <c r="B113" s="55" t="s">
        <v>171</v>
      </c>
      <c r="C113" s="146" t="s">
        <v>172</v>
      </c>
      <c r="D113" s="81">
        <v>5257107.42</v>
      </c>
      <c r="E113" s="81">
        <v>2600133.42</v>
      </c>
      <c r="F113" s="81">
        <v>2596102.3199999998</v>
      </c>
      <c r="G113" s="68">
        <f t="shared" si="99"/>
        <v>99.844965647955092</v>
      </c>
      <c r="H113" s="67">
        <f t="shared" si="100"/>
        <v>-4031.1000000000931</v>
      </c>
      <c r="I113" s="67"/>
      <c r="J113" s="67"/>
      <c r="K113" s="67"/>
      <c r="L113" s="65"/>
      <c r="M113" s="63"/>
      <c r="N113" s="67">
        <f t="shared" si="101"/>
        <v>5257107.42</v>
      </c>
      <c r="O113" s="67">
        <f t="shared" si="102"/>
        <v>2600133.42</v>
      </c>
      <c r="P113" s="67">
        <f t="shared" si="103"/>
        <v>2596102.3199999998</v>
      </c>
      <c r="Q113" s="70">
        <f t="shared" si="104"/>
        <v>99.844965647955092</v>
      </c>
      <c r="R113" s="67">
        <f t="shared" si="105"/>
        <v>-4031.1000000000931</v>
      </c>
      <c r="S113" s="15"/>
      <c r="T113" s="15"/>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c r="BL113" s="13"/>
      <c r="BM113" s="13"/>
      <c r="BN113" s="13"/>
      <c r="BO113" s="13"/>
      <c r="BP113" s="13"/>
      <c r="BQ113" s="13"/>
      <c r="BR113" s="13"/>
      <c r="BS113" s="13"/>
      <c r="BT113" s="13"/>
      <c r="BU113" s="13"/>
      <c r="BV113" s="13"/>
      <c r="BW113" s="13"/>
      <c r="BX113" s="13"/>
      <c r="BY113" s="13"/>
      <c r="BZ113" s="13"/>
      <c r="CA113" s="13"/>
      <c r="CB113" s="13"/>
      <c r="CC113" s="13"/>
      <c r="CD113" s="13"/>
      <c r="CE113" s="13"/>
      <c r="CF113" s="13"/>
      <c r="CG113" s="13"/>
      <c r="CH113" s="13"/>
      <c r="CI113" s="13"/>
      <c r="CJ113" s="13"/>
      <c r="CK113" s="13"/>
      <c r="CL113" s="13"/>
      <c r="CM113" s="13"/>
      <c r="CN113" s="13"/>
      <c r="CO113" s="13"/>
      <c r="CP113" s="13"/>
      <c r="CQ113" s="13"/>
      <c r="CR113" s="13"/>
      <c r="CS113" s="13"/>
      <c r="CT113" s="13"/>
      <c r="CU113" s="13"/>
      <c r="CV113" s="13"/>
      <c r="CW113" s="13"/>
      <c r="CX113" s="13"/>
      <c r="CY113" s="13"/>
      <c r="CZ113" s="13"/>
      <c r="DA113" s="13"/>
      <c r="DB113" s="13"/>
      <c r="DC113" s="13"/>
      <c r="DD113" s="13"/>
      <c r="DE113" s="13"/>
      <c r="DF113" s="13"/>
      <c r="DG113" s="13"/>
      <c r="DH113" s="13"/>
      <c r="DI113" s="13"/>
      <c r="DJ113" s="13"/>
      <c r="DK113" s="13"/>
      <c r="DL113" s="13"/>
      <c r="DM113" s="13"/>
      <c r="DN113" s="13"/>
      <c r="DO113" s="13"/>
      <c r="DP113" s="13"/>
      <c r="DQ113" s="13"/>
      <c r="DR113" s="13"/>
      <c r="DS113" s="13"/>
      <c r="DT113" s="13"/>
      <c r="DU113" s="13"/>
      <c r="DV113" s="13"/>
      <c r="DW113" s="13"/>
      <c r="DX113" s="13"/>
      <c r="DY113" s="13"/>
      <c r="DZ113" s="13"/>
      <c r="EA113" s="13"/>
      <c r="EB113" s="13"/>
      <c r="EC113" s="13"/>
      <c r="ED113" s="13"/>
      <c r="EE113" s="13"/>
      <c r="EF113" s="13"/>
      <c r="EG113" s="13"/>
      <c r="EH113" s="13"/>
      <c r="EI113" s="13"/>
      <c r="EJ113" s="13"/>
      <c r="EK113" s="13"/>
      <c r="EL113" s="13"/>
      <c r="EM113" s="13"/>
      <c r="EN113" s="13"/>
      <c r="EO113" s="13"/>
      <c r="EP113" s="13"/>
      <c r="EQ113" s="13"/>
      <c r="ER113" s="13"/>
      <c r="ES113" s="13"/>
      <c r="ET113" s="13"/>
      <c r="EU113" s="13"/>
      <c r="EV113" s="13"/>
      <c r="EW113" s="13"/>
      <c r="EX113" s="13"/>
      <c r="EY113" s="13"/>
      <c r="EZ113" s="13"/>
      <c r="FA113" s="13"/>
      <c r="FB113" s="13"/>
      <c r="FC113" s="13"/>
      <c r="FD113" s="13"/>
      <c r="FE113" s="13"/>
      <c r="FF113" s="13"/>
      <c r="FG113" s="13"/>
      <c r="FH113" s="13"/>
      <c r="FI113" s="13"/>
      <c r="FJ113" s="13"/>
      <c r="FK113" s="13"/>
      <c r="FL113" s="13"/>
      <c r="FM113" s="13"/>
      <c r="FN113" s="13"/>
      <c r="FO113" s="13"/>
      <c r="FP113" s="13"/>
      <c r="FQ113" s="13"/>
      <c r="FR113" s="13"/>
      <c r="FS113" s="13"/>
      <c r="FT113" s="13"/>
      <c r="FU113" s="13"/>
      <c r="FV113" s="13"/>
      <c r="FW113" s="13"/>
      <c r="FX113" s="13"/>
      <c r="FY113" s="13"/>
      <c r="FZ113" s="13"/>
      <c r="GA113" s="13"/>
      <c r="GB113" s="13"/>
      <c r="GC113" s="13"/>
      <c r="GD113" s="13"/>
      <c r="GE113" s="13"/>
      <c r="GF113" s="13"/>
      <c r="GG113" s="13"/>
      <c r="GH113" s="13"/>
      <c r="GI113" s="13"/>
      <c r="GJ113" s="13"/>
      <c r="GK113" s="13"/>
      <c r="GL113" s="13"/>
      <c r="GM113" s="13"/>
      <c r="GN113" s="13"/>
      <c r="GO113" s="13"/>
      <c r="GP113" s="13"/>
      <c r="GQ113" s="13"/>
      <c r="GR113" s="13"/>
      <c r="GS113" s="13"/>
      <c r="GT113" s="13"/>
      <c r="GU113" s="13"/>
      <c r="GV113" s="13"/>
      <c r="GW113" s="13"/>
      <c r="GX113" s="13"/>
      <c r="GY113" s="13"/>
      <c r="GZ113" s="13"/>
      <c r="HA113" s="13"/>
      <c r="HB113" s="13"/>
      <c r="HC113" s="13"/>
      <c r="HD113" s="13"/>
      <c r="HE113" s="13"/>
      <c r="HF113" s="13"/>
      <c r="HG113" s="13"/>
      <c r="HH113" s="13"/>
      <c r="HI113" s="13"/>
      <c r="HJ113" s="13"/>
      <c r="HK113" s="13"/>
      <c r="HL113" s="13"/>
      <c r="HM113" s="13"/>
      <c r="HN113" s="13"/>
      <c r="HO113" s="13"/>
      <c r="HP113" s="13"/>
      <c r="HQ113" s="13"/>
      <c r="HR113" s="13"/>
      <c r="HS113" s="13"/>
      <c r="HT113" s="13"/>
      <c r="HU113" s="13"/>
      <c r="HV113" s="13"/>
      <c r="HW113" s="13"/>
      <c r="HX113" s="13"/>
      <c r="HY113" s="13"/>
      <c r="HZ113" s="13"/>
      <c r="IA113" s="13"/>
      <c r="IB113" s="13"/>
      <c r="IC113" s="13"/>
      <c r="ID113" s="13"/>
      <c r="IE113" s="13"/>
      <c r="IF113" s="13"/>
      <c r="IG113" s="13"/>
      <c r="IH113" s="13"/>
      <c r="II113" s="13"/>
      <c r="IJ113" s="13"/>
      <c r="IK113" s="13"/>
    </row>
    <row r="114" spans="2:245" s="14" customFormat="1" ht="91.5" customHeight="1" x14ac:dyDescent="0.3">
      <c r="B114" s="142" t="s">
        <v>368</v>
      </c>
      <c r="C114" s="147" t="s">
        <v>369</v>
      </c>
      <c r="D114" s="81"/>
      <c r="E114" s="81"/>
      <c r="F114" s="81"/>
      <c r="G114" s="68"/>
      <c r="H114" s="67"/>
      <c r="I114" s="71">
        <v>1500000</v>
      </c>
      <c r="J114" s="71">
        <v>1300000</v>
      </c>
      <c r="K114" s="71">
        <v>0</v>
      </c>
      <c r="L114" s="73">
        <f t="shared" si="109"/>
        <v>0</v>
      </c>
      <c r="M114" s="71">
        <f t="shared" si="107"/>
        <v>-1300000</v>
      </c>
      <c r="N114" s="71">
        <f t="shared" si="101"/>
        <v>1500000</v>
      </c>
      <c r="O114" s="71">
        <f t="shared" si="102"/>
        <v>1300000</v>
      </c>
      <c r="P114" s="71">
        <f t="shared" si="103"/>
        <v>0</v>
      </c>
      <c r="Q114" s="74">
        <f t="shared" si="104"/>
        <v>0</v>
      </c>
      <c r="R114" s="71">
        <f t="shared" si="105"/>
        <v>-1300000</v>
      </c>
      <c r="S114" s="15"/>
      <c r="T114" s="15"/>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c r="BM114" s="13"/>
      <c r="BN114" s="13"/>
      <c r="BO114" s="13"/>
      <c r="BP114" s="13"/>
      <c r="BQ114" s="13"/>
      <c r="BR114" s="13"/>
      <c r="BS114" s="13"/>
      <c r="BT114" s="13"/>
      <c r="BU114" s="13"/>
      <c r="BV114" s="13"/>
      <c r="BW114" s="13"/>
      <c r="BX114" s="13"/>
      <c r="BY114" s="13"/>
      <c r="BZ114" s="13"/>
      <c r="CA114" s="13"/>
      <c r="CB114" s="13"/>
      <c r="CC114" s="13"/>
      <c r="CD114" s="13"/>
      <c r="CE114" s="13"/>
      <c r="CF114" s="13"/>
      <c r="CG114" s="13"/>
      <c r="CH114" s="13"/>
      <c r="CI114" s="13"/>
      <c r="CJ114" s="13"/>
      <c r="CK114" s="13"/>
      <c r="CL114" s="13"/>
      <c r="CM114" s="13"/>
      <c r="CN114" s="13"/>
      <c r="CO114" s="13"/>
      <c r="CP114" s="13"/>
      <c r="CQ114" s="13"/>
      <c r="CR114" s="13"/>
      <c r="CS114" s="13"/>
      <c r="CT114" s="13"/>
      <c r="CU114" s="13"/>
      <c r="CV114" s="13"/>
      <c r="CW114" s="13"/>
      <c r="CX114" s="13"/>
      <c r="CY114" s="13"/>
      <c r="CZ114" s="13"/>
      <c r="DA114" s="13"/>
      <c r="DB114" s="13"/>
      <c r="DC114" s="13"/>
      <c r="DD114" s="13"/>
      <c r="DE114" s="13"/>
      <c r="DF114" s="13"/>
      <c r="DG114" s="13"/>
      <c r="DH114" s="13"/>
      <c r="DI114" s="13"/>
      <c r="DJ114" s="13"/>
      <c r="DK114" s="13"/>
      <c r="DL114" s="13"/>
      <c r="DM114" s="13"/>
      <c r="DN114" s="13"/>
      <c r="DO114" s="13"/>
      <c r="DP114" s="13"/>
      <c r="DQ114" s="13"/>
      <c r="DR114" s="13"/>
      <c r="DS114" s="13"/>
      <c r="DT114" s="13"/>
      <c r="DU114" s="13"/>
      <c r="DV114" s="13"/>
      <c r="DW114" s="13"/>
      <c r="DX114" s="13"/>
      <c r="DY114" s="13"/>
      <c r="DZ114" s="13"/>
      <c r="EA114" s="13"/>
      <c r="EB114" s="13"/>
      <c r="EC114" s="13"/>
      <c r="ED114" s="13"/>
      <c r="EE114" s="13"/>
      <c r="EF114" s="13"/>
      <c r="EG114" s="13"/>
      <c r="EH114" s="13"/>
      <c r="EI114" s="13"/>
      <c r="EJ114" s="13"/>
      <c r="EK114" s="13"/>
      <c r="EL114" s="13"/>
      <c r="EM114" s="13"/>
      <c r="EN114" s="13"/>
      <c r="EO114" s="13"/>
      <c r="EP114" s="13"/>
      <c r="EQ114" s="13"/>
      <c r="ER114" s="13"/>
      <c r="ES114" s="13"/>
      <c r="ET114" s="13"/>
      <c r="EU114" s="13"/>
      <c r="EV114" s="13"/>
      <c r="EW114" s="13"/>
      <c r="EX114" s="13"/>
      <c r="EY114" s="13"/>
      <c r="EZ114" s="13"/>
      <c r="FA114" s="13"/>
      <c r="FB114" s="13"/>
      <c r="FC114" s="13"/>
      <c r="FD114" s="13"/>
      <c r="FE114" s="13"/>
      <c r="FF114" s="13"/>
      <c r="FG114" s="13"/>
      <c r="FH114" s="13"/>
      <c r="FI114" s="13"/>
      <c r="FJ114" s="13"/>
      <c r="FK114" s="13"/>
      <c r="FL114" s="13"/>
      <c r="FM114" s="13"/>
      <c r="FN114" s="13"/>
      <c r="FO114" s="13"/>
      <c r="FP114" s="13"/>
      <c r="FQ114" s="13"/>
      <c r="FR114" s="13"/>
      <c r="FS114" s="13"/>
      <c r="FT114" s="13"/>
      <c r="FU114" s="13"/>
      <c r="FV114" s="13"/>
      <c r="FW114" s="13"/>
      <c r="FX114" s="13"/>
      <c r="FY114" s="13"/>
      <c r="FZ114" s="13"/>
      <c r="GA114" s="13"/>
      <c r="GB114" s="13"/>
      <c r="GC114" s="13"/>
      <c r="GD114" s="13"/>
      <c r="GE114" s="13"/>
      <c r="GF114" s="13"/>
      <c r="GG114" s="13"/>
      <c r="GH114" s="13"/>
      <c r="GI114" s="13"/>
      <c r="GJ114" s="13"/>
      <c r="GK114" s="13"/>
      <c r="GL114" s="13"/>
      <c r="GM114" s="13"/>
      <c r="GN114" s="13"/>
      <c r="GO114" s="13"/>
      <c r="GP114" s="13"/>
      <c r="GQ114" s="13"/>
      <c r="GR114" s="13"/>
      <c r="GS114" s="13"/>
      <c r="GT114" s="13"/>
      <c r="GU114" s="13"/>
      <c r="GV114" s="13"/>
      <c r="GW114" s="13"/>
      <c r="GX114" s="13"/>
      <c r="GY114" s="13"/>
      <c r="GZ114" s="13"/>
      <c r="HA114" s="13"/>
      <c r="HB114" s="13"/>
      <c r="HC114" s="13"/>
      <c r="HD114" s="13"/>
      <c r="HE114" s="13"/>
      <c r="HF114" s="13"/>
      <c r="HG114" s="13"/>
      <c r="HH114" s="13"/>
      <c r="HI114" s="13"/>
      <c r="HJ114" s="13"/>
      <c r="HK114" s="13"/>
      <c r="HL114" s="13"/>
      <c r="HM114" s="13"/>
      <c r="HN114" s="13"/>
      <c r="HO114" s="13"/>
      <c r="HP114" s="13"/>
      <c r="HQ114" s="13"/>
      <c r="HR114" s="13"/>
      <c r="HS114" s="13"/>
      <c r="HT114" s="13"/>
      <c r="HU114" s="13"/>
      <c r="HV114" s="13"/>
      <c r="HW114" s="13"/>
      <c r="HX114" s="13"/>
      <c r="HY114" s="13"/>
      <c r="HZ114" s="13"/>
      <c r="IA114" s="13"/>
      <c r="IB114" s="13"/>
      <c r="IC114" s="13"/>
      <c r="ID114" s="13"/>
      <c r="IE114" s="13"/>
      <c r="IF114" s="13"/>
      <c r="IG114" s="13"/>
      <c r="IH114" s="13"/>
      <c r="II114" s="13"/>
      <c r="IJ114" s="13"/>
      <c r="IK114" s="13"/>
    </row>
    <row r="115" spans="2:245" s="20" customFormat="1" ht="51.75" customHeight="1" x14ac:dyDescent="0.3">
      <c r="B115" s="148" t="s">
        <v>32</v>
      </c>
      <c r="C115" s="152" t="s">
        <v>33</v>
      </c>
      <c r="D115" s="63">
        <f>SUM(D122+D137+D145+D146+D148+D151+D155+D156+D160+D161+D167+D165)</f>
        <v>70735821.620000005</v>
      </c>
      <c r="E115" s="63">
        <f t="shared" ref="E115:F115" si="116">SUM(E122+E137+E145+E146+E148+E151+E155+E156+E160+E161+E167+E165)</f>
        <v>41264817.079999998</v>
      </c>
      <c r="F115" s="63">
        <f t="shared" si="116"/>
        <v>29506791.410000004</v>
      </c>
      <c r="G115" s="64">
        <f t="shared" si="99"/>
        <v>71.505930470490782</v>
      </c>
      <c r="H115" s="63">
        <f t="shared" si="100"/>
        <v>-11758025.669999994</v>
      </c>
      <c r="I115" s="63"/>
      <c r="J115" s="63"/>
      <c r="K115" s="63"/>
      <c r="L115" s="65"/>
      <c r="M115" s="63"/>
      <c r="N115" s="63">
        <f t="shared" si="101"/>
        <v>70735821.620000005</v>
      </c>
      <c r="O115" s="63">
        <f t="shared" si="102"/>
        <v>41264817.079999998</v>
      </c>
      <c r="P115" s="63">
        <f t="shared" si="103"/>
        <v>29506791.410000004</v>
      </c>
      <c r="Q115" s="66">
        <f t="shared" si="104"/>
        <v>71.505930470490782</v>
      </c>
      <c r="R115" s="63">
        <f t="shared" si="105"/>
        <v>-11758025.669999994</v>
      </c>
      <c r="S115" s="44"/>
      <c r="T115" s="44"/>
      <c r="U115" s="19"/>
      <c r="V115" s="19"/>
      <c r="W115" s="19"/>
      <c r="X115" s="19"/>
      <c r="Y115" s="19"/>
      <c r="Z115" s="19"/>
      <c r="AA115" s="19"/>
      <c r="AB115" s="19"/>
      <c r="AC115" s="19"/>
      <c r="AD115" s="19"/>
      <c r="AE115" s="19"/>
      <c r="AF115" s="19"/>
      <c r="AG115" s="19"/>
      <c r="AH115" s="19"/>
      <c r="AI115" s="19"/>
      <c r="AJ115" s="19"/>
      <c r="AK115" s="19"/>
      <c r="AL115" s="19"/>
      <c r="AM115" s="19"/>
      <c r="AN115" s="19"/>
      <c r="AO115" s="19"/>
      <c r="AP115" s="19"/>
      <c r="AQ115" s="19"/>
      <c r="AR115" s="19"/>
      <c r="AS115" s="19"/>
      <c r="AT115" s="19"/>
      <c r="AU115" s="19"/>
      <c r="AV115" s="19"/>
      <c r="AW115" s="19"/>
      <c r="AX115" s="19"/>
      <c r="AY115" s="19"/>
      <c r="AZ115" s="19"/>
      <c r="BA115" s="19"/>
      <c r="BB115" s="19"/>
      <c r="BC115" s="19"/>
      <c r="BD115" s="19"/>
      <c r="BE115" s="19"/>
      <c r="BF115" s="19"/>
      <c r="BG115" s="19"/>
      <c r="BH115" s="19"/>
      <c r="BI115" s="19"/>
      <c r="BJ115" s="19"/>
      <c r="BK115" s="19"/>
      <c r="BL115" s="19"/>
      <c r="BM115" s="19"/>
      <c r="BN115" s="19"/>
      <c r="BO115" s="19"/>
      <c r="BP115" s="19"/>
      <c r="BQ115" s="19"/>
      <c r="BR115" s="19"/>
      <c r="BS115" s="19"/>
      <c r="BT115" s="19"/>
      <c r="BU115" s="19"/>
      <c r="BV115" s="19"/>
      <c r="BW115" s="19"/>
      <c r="BX115" s="19"/>
      <c r="BY115" s="19"/>
      <c r="BZ115" s="19"/>
      <c r="CA115" s="19"/>
      <c r="CB115" s="19"/>
      <c r="CC115" s="19"/>
      <c r="CD115" s="19"/>
      <c r="CE115" s="19"/>
      <c r="CF115" s="19"/>
      <c r="CG115" s="19"/>
      <c r="CH115" s="19"/>
      <c r="CI115" s="19"/>
      <c r="CJ115" s="19"/>
      <c r="CK115" s="19"/>
      <c r="CL115" s="19"/>
      <c r="CM115" s="19"/>
      <c r="CN115" s="19"/>
      <c r="CO115" s="19"/>
      <c r="CP115" s="19"/>
      <c r="CQ115" s="19"/>
      <c r="CR115" s="19"/>
      <c r="CS115" s="19"/>
      <c r="CT115" s="19"/>
      <c r="CU115" s="19"/>
      <c r="CV115" s="19"/>
      <c r="CW115" s="19"/>
      <c r="CX115" s="19"/>
      <c r="CY115" s="19"/>
      <c r="CZ115" s="19"/>
      <c r="DA115" s="19"/>
      <c r="DB115" s="19"/>
      <c r="DC115" s="19"/>
      <c r="DD115" s="19"/>
      <c r="DE115" s="19"/>
      <c r="DF115" s="19"/>
      <c r="DG115" s="19"/>
      <c r="DH115" s="19"/>
      <c r="DI115" s="19"/>
      <c r="DJ115" s="19"/>
      <c r="DK115" s="19"/>
      <c r="DL115" s="19"/>
      <c r="DM115" s="19"/>
      <c r="DN115" s="19"/>
      <c r="DO115" s="19"/>
      <c r="DP115" s="19"/>
      <c r="DQ115" s="19"/>
      <c r="DR115" s="19"/>
      <c r="DS115" s="19"/>
      <c r="DT115" s="19"/>
      <c r="DU115" s="19"/>
      <c r="DV115" s="19"/>
      <c r="DW115" s="19"/>
      <c r="DX115" s="19"/>
      <c r="DY115" s="19"/>
      <c r="DZ115" s="19"/>
      <c r="EA115" s="19"/>
      <c r="EB115" s="19"/>
      <c r="EC115" s="19"/>
      <c r="ED115" s="19"/>
      <c r="EE115" s="19"/>
      <c r="EF115" s="19"/>
      <c r="EG115" s="19"/>
      <c r="EH115" s="19"/>
      <c r="EI115" s="19"/>
      <c r="EJ115" s="19"/>
      <c r="EK115" s="19"/>
      <c r="EL115" s="19"/>
      <c r="EM115" s="19"/>
      <c r="EN115" s="19"/>
      <c r="EO115" s="19"/>
      <c r="EP115" s="19"/>
      <c r="EQ115" s="19"/>
      <c r="ER115" s="19"/>
      <c r="ES115" s="19"/>
      <c r="ET115" s="19"/>
      <c r="EU115" s="19"/>
      <c r="EV115" s="19"/>
      <c r="EW115" s="19"/>
      <c r="EX115" s="19"/>
      <c r="EY115" s="19"/>
      <c r="EZ115" s="19"/>
      <c r="FA115" s="19"/>
      <c r="FB115" s="19"/>
      <c r="FC115" s="19"/>
      <c r="FD115" s="19"/>
      <c r="FE115" s="19"/>
      <c r="FF115" s="19"/>
      <c r="FG115" s="19"/>
      <c r="FH115" s="19"/>
      <c r="FI115" s="19"/>
      <c r="FJ115" s="19"/>
      <c r="FK115" s="19"/>
      <c r="FL115" s="19"/>
      <c r="FM115" s="19"/>
      <c r="FN115" s="19"/>
      <c r="FO115" s="19"/>
      <c r="FP115" s="19"/>
      <c r="FQ115" s="19"/>
      <c r="FR115" s="19"/>
      <c r="FS115" s="19"/>
      <c r="FT115" s="19"/>
      <c r="FU115" s="19"/>
      <c r="FV115" s="19"/>
      <c r="FW115" s="19"/>
      <c r="FX115" s="19"/>
      <c r="FY115" s="19"/>
      <c r="FZ115" s="19"/>
      <c r="GA115" s="19"/>
      <c r="GB115" s="19"/>
      <c r="GC115" s="19"/>
      <c r="GD115" s="19"/>
      <c r="GE115" s="19"/>
      <c r="GF115" s="19"/>
      <c r="GG115" s="19"/>
      <c r="GH115" s="19"/>
      <c r="GI115" s="19"/>
      <c r="GJ115" s="19"/>
      <c r="GK115" s="19"/>
      <c r="GL115" s="19"/>
      <c r="GM115" s="19"/>
      <c r="GN115" s="19"/>
      <c r="GO115" s="19"/>
      <c r="GP115" s="19"/>
      <c r="GQ115" s="19"/>
      <c r="GR115" s="19"/>
      <c r="GS115" s="19"/>
      <c r="GT115" s="19"/>
      <c r="GU115" s="19"/>
      <c r="GV115" s="19"/>
      <c r="GW115" s="19"/>
      <c r="GX115" s="19"/>
      <c r="GY115" s="19"/>
      <c r="GZ115" s="19"/>
      <c r="HA115" s="19"/>
      <c r="HB115" s="19"/>
      <c r="HC115" s="19"/>
      <c r="HD115" s="19"/>
      <c r="HE115" s="19"/>
      <c r="HF115" s="19"/>
      <c r="HG115" s="19"/>
      <c r="HH115" s="19"/>
      <c r="HI115" s="19"/>
      <c r="HJ115" s="19"/>
      <c r="HK115" s="19"/>
      <c r="HL115" s="19"/>
      <c r="HM115" s="19"/>
      <c r="HN115" s="19"/>
      <c r="HO115" s="19"/>
      <c r="HP115" s="19"/>
      <c r="HQ115" s="19"/>
      <c r="HR115" s="19"/>
      <c r="HS115" s="19"/>
      <c r="HT115" s="19"/>
      <c r="HU115" s="19"/>
      <c r="HV115" s="19"/>
      <c r="HW115" s="19"/>
      <c r="HX115" s="19"/>
      <c r="HY115" s="19"/>
      <c r="HZ115" s="19"/>
      <c r="IA115" s="19"/>
      <c r="IB115" s="19"/>
      <c r="IC115" s="19"/>
      <c r="ID115" s="19"/>
      <c r="IE115" s="19"/>
      <c r="IF115" s="19"/>
      <c r="IG115" s="19"/>
      <c r="IH115" s="19"/>
      <c r="II115" s="19"/>
      <c r="IJ115" s="19"/>
      <c r="IK115" s="19"/>
    </row>
    <row r="116" spans="2:245" s="20" customFormat="1" ht="232.5" hidden="1" customHeight="1" x14ac:dyDescent="0.3">
      <c r="B116" s="142" t="s">
        <v>73</v>
      </c>
      <c r="C116" s="153" t="s">
        <v>188</v>
      </c>
      <c r="D116" s="71">
        <f>SUM(D117:D118)</f>
        <v>0</v>
      </c>
      <c r="E116" s="71"/>
      <c r="F116" s="71">
        <f>SUM(F117:F118)</f>
        <v>0</v>
      </c>
      <c r="G116" s="64" t="e">
        <f t="shared" si="99"/>
        <v>#DIV/0!</v>
      </c>
      <c r="H116" s="63">
        <f t="shared" si="100"/>
        <v>0</v>
      </c>
      <c r="I116" s="71"/>
      <c r="J116" s="71"/>
      <c r="K116" s="89"/>
      <c r="L116" s="65" t="e">
        <f t="shared" si="109"/>
        <v>#DIV/0!</v>
      </c>
      <c r="M116" s="63">
        <f t="shared" ref="M116:M121" si="117">SUM(K116-J116)</f>
        <v>0</v>
      </c>
      <c r="N116" s="63">
        <f t="shared" si="101"/>
        <v>0</v>
      </c>
      <c r="O116" s="63">
        <f t="shared" si="102"/>
        <v>0</v>
      </c>
      <c r="P116" s="63">
        <f t="shared" si="103"/>
        <v>0</v>
      </c>
      <c r="Q116" s="66" t="e">
        <f t="shared" si="104"/>
        <v>#DIV/0!</v>
      </c>
      <c r="R116" s="63">
        <f t="shared" si="105"/>
        <v>0</v>
      </c>
      <c r="S116" s="44"/>
      <c r="T116" s="44"/>
      <c r="U116" s="19"/>
      <c r="V116" s="19"/>
      <c r="W116" s="19"/>
      <c r="X116" s="19"/>
      <c r="Y116" s="19"/>
      <c r="Z116" s="19"/>
      <c r="AA116" s="19"/>
      <c r="AB116" s="19"/>
      <c r="AC116" s="19"/>
      <c r="AD116" s="19"/>
      <c r="AE116" s="19"/>
      <c r="AF116" s="19"/>
      <c r="AG116" s="19"/>
      <c r="AH116" s="19"/>
      <c r="AI116" s="19"/>
      <c r="AJ116" s="19"/>
      <c r="AK116" s="19"/>
      <c r="AL116" s="19"/>
      <c r="AM116" s="19"/>
      <c r="AN116" s="19"/>
      <c r="AO116" s="19"/>
      <c r="AP116" s="19"/>
      <c r="AQ116" s="19"/>
      <c r="AR116" s="19"/>
      <c r="AS116" s="19"/>
      <c r="AT116" s="19"/>
      <c r="AU116" s="19"/>
      <c r="AV116" s="19"/>
      <c r="AW116" s="19"/>
      <c r="AX116" s="19"/>
      <c r="AY116" s="19"/>
      <c r="AZ116" s="19"/>
      <c r="BA116" s="19"/>
      <c r="BB116" s="19"/>
      <c r="BC116" s="19"/>
      <c r="BD116" s="19"/>
      <c r="BE116" s="19"/>
      <c r="BF116" s="19"/>
      <c r="BG116" s="19"/>
      <c r="BH116" s="19"/>
      <c r="BI116" s="19"/>
      <c r="BJ116" s="19"/>
      <c r="BK116" s="19"/>
      <c r="BL116" s="19"/>
      <c r="BM116" s="19"/>
      <c r="BN116" s="19"/>
      <c r="BO116" s="19"/>
      <c r="BP116" s="19"/>
      <c r="BQ116" s="19"/>
      <c r="BR116" s="19"/>
      <c r="BS116" s="19"/>
      <c r="BT116" s="19"/>
      <c r="BU116" s="19"/>
      <c r="BV116" s="19"/>
      <c r="BW116" s="19"/>
      <c r="BX116" s="19"/>
      <c r="BY116" s="19"/>
      <c r="BZ116" s="19"/>
      <c r="CA116" s="19"/>
      <c r="CB116" s="19"/>
      <c r="CC116" s="19"/>
      <c r="CD116" s="19"/>
      <c r="CE116" s="19"/>
      <c r="CF116" s="19"/>
      <c r="CG116" s="19"/>
      <c r="CH116" s="19"/>
      <c r="CI116" s="19"/>
      <c r="CJ116" s="19"/>
      <c r="CK116" s="19"/>
      <c r="CL116" s="19"/>
      <c r="CM116" s="19"/>
      <c r="CN116" s="19"/>
      <c r="CO116" s="19"/>
      <c r="CP116" s="19"/>
      <c r="CQ116" s="19"/>
      <c r="CR116" s="19"/>
      <c r="CS116" s="19"/>
      <c r="CT116" s="19"/>
      <c r="CU116" s="19"/>
      <c r="CV116" s="19"/>
      <c r="CW116" s="19"/>
      <c r="CX116" s="19"/>
      <c r="CY116" s="19"/>
      <c r="CZ116" s="19"/>
      <c r="DA116" s="19"/>
      <c r="DB116" s="19"/>
      <c r="DC116" s="19"/>
      <c r="DD116" s="19"/>
      <c r="DE116" s="19"/>
      <c r="DF116" s="19"/>
      <c r="DG116" s="19"/>
      <c r="DH116" s="19"/>
      <c r="DI116" s="19"/>
      <c r="DJ116" s="19"/>
      <c r="DK116" s="19"/>
      <c r="DL116" s="19"/>
      <c r="DM116" s="19"/>
      <c r="DN116" s="19"/>
      <c r="DO116" s="19"/>
      <c r="DP116" s="19"/>
      <c r="DQ116" s="19"/>
      <c r="DR116" s="19"/>
      <c r="DS116" s="19"/>
      <c r="DT116" s="19"/>
      <c r="DU116" s="19"/>
      <c r="DV116" s="19"/>
      <c r="DW116" s="19"/>
      <c r="DX116" s="19"/>
      <c r="DY116" s="19"/>
      <c r="DZ116" s="19"/>
      <c r="EA116" s="19"/>
      <c r="EB116" s="19"/>
      <c r="EC116" s="19"/>
      <c r="ED116" s="19"/>
      <c r="EE116" s="19"/>
      <c r="EF116" s="19"/>
      <c r="EG116" s="19"/>
      <c r="EH116" s="19"/>
      <c r="EI116" s="19"/>
      <c r="EJ116" s="19"/>
      <c r="EK116" s="19"/>
      <c r="EL116" s="19"/>
      <c r="EM116" s="19"/>
      <c r="EN116" s="19"/>
      <c r="EO116" s="19"/>
      <c r="EP116" s="19"/>
      <c r="EQ116" s="19"/>
      <c r="ER116" s="19"/>
      <c r="ES116" s="19"/>
      <c r="ET116" s="19"/>
      <c r="EU116" s="19"/>
      <c r="EV116" s="19"/>
      <c r="EW116" s="19"/>
      <c r="EX116" s="19"/>
      <c r="EY116" s="19"/>
      <c r="EZ116" s="19"/>
      <c r="FA116" s="19"/>
      <c r="FB116" s="19"/>
      <c r="FC116" s="19"/>
      <c r="FD116" s="19"/>
      <c r="FE116" s="19"/>
      <c r="FF116" s="19"/>
      <c r="FG116" s="19"/>
      <c r="FH116" s="19"/>
      <c r="FI116" s="19"/>
      <c r="FJ116" s="19"/>
      <c r="FK116" s="19"/>
      <c r="FL116" s="19"/>
      <c r="FM116" s="19"/>
      <c r="FN116" s="19"/>
      <c r="FO116" s="19"/>
      <c r="FP116" s="19"/>
      <c r="FQ116" s="19"/>
      <c r="FR116" s="19"/>
      <c r="FS116" s="19"/>
      <c r="FT116" s="19"/>
      <c r="FU116" s="19"/>
      <c r="FV116" s="19"/>
      <c r="FW116" s="19"/>
      <c r="FX116" s="19"/>
      <c r="FY116" s="19"/>
      <c r="FZ116" s="19"/>
      <c r="GA116" s="19"/>
      <c r="GB116" s="19"/>
      <c r="GC116" s="19"/>
      <c r="GD116" s="19"/>
      <c r="GE116" s="19"/>
      <c r="GF116" s="19"/>
      <c r="GG116" s="19"/>
      <c r="GH116" s="19"/>
      <c r="GI116" s="19"/>
      <c r="GJ116" s="19"/>
      <c r="GK116" s="19"/>
      <c r="GL116" s="19"/>
      <c r="GM116" s="19"/>
      <c r="GN116" s="19"/>
      <c r="GO116" s="19"/>
      <c r="GP116" s="19"/>
      <c r="GQ116" s="19"/>
      <c r="GR116" s="19"/>
      <c r="GS116" s="19"/>
      <c r="GT116" s="19"/>
      <c r="GU116" s="19"/>
      <c r="GV116" s="19"/>
      <c r="GW116" s="19"/>
      <c r="GX116" s="19"/>
      <c r="GY116" s="19"/>
      <c r="GZ116" s="19"/>
      <c r="HA116" s="19"/>
      <c r="HB116" s="19"/>
      <c r="HC116" s="19"/>
      <c r="HD116" s="19"/>
      <c r="HE116" s="19"/>
      <c r="HF116" s="19"/>
      <c r="HG116" s="19"/>
      <c r="HH116" s="19"/>
      <c r="HI116" s="19"/>
      <c r="HJ116" s="19"/>
      <c r="HK116" s="19"/>
      <c r="HL116" s="19"/>
      <c r="HM116" s="19"/>
      <c r="HN116" s="19"/>
      <c r="HO116" s="19"/>
      <c r="HP116" s="19"/>
      <c r="HQ116" s="19"/>
      <c r="HR116" s="19"/>
      <c r="HS116" s="19"/>
      <c r="HT116" s="19"/>
      <c r="HU116" s="19"/>
      <c r="HV116" s="19"/>
      <c r="HW116" s="19"/>
      <c r="HX116" s="19"/>
      <c r="HY116" s="19"/>
      <c r="HZ116" s="19"/>
      <c r="IA116" s="19"/>
      <c r="IB116" s="19"/>
      <c r="IC116" s="19"/>
      <c r="ID116" s="19"/>
      <c r="IE116" s="19"/>
      <c r="IF116" s="19"/>
      <c r="IG116" s="19"/>
      <c r="IH116" s="19"/>
      <c r="II116" s="19"/>
      <c r="IJ116" s="19"/>
      <c r="IK116" s="19"/>
    </row>
    <row r="117" spans="2:245" s="14" customFormat="1" ht="44.25" hidden="1" customHeight="1" x14ac:dyDescent="0.3">
      <c r="B117" s="154" t="s">
        <v>34</v>
      </c>
      <c r="C117" s="155" t="s">
        <v>186</v>
      </c>
      <c r="D117" s="67"/>
      <c r="E117" s="67"/>
      <c r="F117" s="67"/>
      <c r="G117" s="64" t="e">
        <f t="shared" si="99"/>
        <v>#DIV/0!</v>
      </c>
      <c r="H117" s="63">
        <f t="shared" si="100"/>
        <v>0</v>
      </c>
      <c r="I117" s="67"/>
      <c r="J117" s="67"/>
      <c r="K117" s="67"/>
      <c r="L117" s="65" t="e">
        <f t="shared" si="109"/>
        <v>#DIV/0!</v>
      </c>
      <c r="M117" s="63">
        <f t="shared" si="117"/>
        <v>0</v>
      </c>
      <c r="N117" s="63">
        <f t="shared" si="101"/>
        <v>0</v>
      </c>
      <c r="O117" s="63">
        <f t="shared" si="102"/>
        <v>0</v>
      </c>
      <c r="P117" s="63">
        <f t="shared" si="103"/>
        <v>0</v>
      </c>
      <c r="Q117" s="66" t="e">
        <f t="shared" si="104"/>
        <v>#DIV/0!</v>
      </c>
      <c r="R117" s="63">
        <f t="shared" si="105"/>
        <v>0</v>
      </c>
      <c r="S117" s="15"/>
      <c r="T117" s="15"/>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BQ117" s="13"/>
      <c r="BR117" s="13"/>
      <c r="BS117" s="13"/>
      <c r="BT117" s="13"/>
      <c r="BU117" s="13"/>
      <c r="BV117" s="13"/>
      <c r="BW117" s="13"/>
      <c r="BX117" s="13"/>
      <c r="BY117" s="13"/>
      <c r="BZ117" s="13"/>
      <c r="CA117" s="13"/>
      <c r="CB117" s="13"/>
      <c r="CC117" s="13"/>
      <c r="CD117" s="13"/>
      <c r="CE117" s="13"/>
      <c r="CF117" s="13"/>
      <c r="CG117" s="13"/>
      <c r="CH117" s="13"/>
      <c r="CI117" s="13"/>
      <c r="CJ117" s="13"/>
      <c r="CK117" s="13"/>
      <c r="CL117" s="13"/>
      <c r="CM117" s="13"/>
      <c r="CN117" s="13"/>
      <c r="CO117" s="13"/>
      <c r="CP117" s="13"/>
      <c r="CQ117" s="13"/>
      <c r="CR117" s="13"/>
      <c r="CS117" s="13"/>
      <c r="CT117" s="13"/>
      <c r="CU117" s="13"/>
      <c r="CV117" s="13"/>
      <c r="CW117" s="13"/>
      <c r="CX117" s="13"/>
      <c r="CY117" s="13"/>
      <c r="CZ117" s="13"/>
      <c r="DA117" s="13"/>
      <c r="DB117" s="13"/>
      <c r="DC117" s="13"/>
      <c r="DD117" s="13"/>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c r="EU117" s="13"/>
      <c r="EV117" s="13"/>
      <c r="EW117" s="13"/>
      <c r="EX117" s="13"/>
      <c r="EY117" s="13"/>
      <c r="EZ117" s="13"/>
      <c r="FA117" s="13"/>
      <c r="FB117" s="13"/>
      <c r="FC117" s="13"/>
      <c r="FD117" s="13"/>
      <c r="FE117" s="13"/>
      <c r="FF117" s="13"/>
      <c r="FG117" s="13"/>
      <c r="FH117" s="13"/>
      <c r="FI117" s="13"/>
      <c r="FJ117" s="13"/>
      <c r="FK117" s="13"/>
      <c r="FL117" s="13"/>
      <c r="FM117" s="13"/>
      <c r="FN117" s="13"/>
      <c r="FO117" s="13"/>
      <c r="FP117" s="13"/>
      <c r="FQ117" s="13"/>
      <c r="FR117" s="13"/>
      <c r="FS117" s="13"/>
      <c r="FT117" s="13"/>
      <c r="FU117" s="13"/>
      <c r="FV117" s="13"/>
      <c r="FW117" s="13"/>
      <c r="FX117" s="13"/>
      <c r="FY117" s="13"/>
      <c r="FZ117" s="13"/>
      <c r="GA117" s="13"/>
      <c r="GB117" s="13"/>
      <c r="GC117" s="13"/>
      <c r="GD117" s="13"/>
      <c r="GE117" s="13"/>
      <c r="GF117" s="13"/>
      <c r="GG117" s="13"/>
      <c r="GH117" s="13"/>
      <c r="GI117" s="13"/>
      <c r="GJ117" s="13"/>
      <c r="GK117" s="13"/>
      <c r="GL117" s="13"/>
      <c r="GM117" s="13"/>
      <c r="GN117" s="13"/>
      <c r="GO117" s="13"/>
      <c r="GP117" s="13"/>
      <c r="GQ117" s="13"/>
      <c r="GR117" s="13"/>
      <c r="GS117" s="13"/>
      <c r="GT117" s="13"/>
      <c r="GU117" s="13"/>
      <c r="GV117" s="13"/>
      <c r="GW117" s="13"/>
      <c r="GX117" s="13"/>
      <c r="GY117" s="13"/>
      <c r="GZ117" s="13"/>
      <c r="HA117" s="13"/>
      <c r="HB117" s="13"/>
      <c r="HC117" s="13"/>
      <c r="HD117" s="13"/>
      <c r="HE117" s="13"/>
      <c r="HF117" s="13"/>
      <c r="HG117" s="13"/>
      <c r="HH117" s="13"/>
      <c r="HI117" s="13"/>
      <c r="HJ117" s="13"/>
      <c r="HK117" s="13"/>
      <c r="HL117" s="13"/>
      <c r="HM117" s="13"/>
      <c r="HN117" s="13"/>
      <c r="HO117" s="13"/>
      <c r="HP117" s="13"/>
      <c r="HQ117" s="13"/>
      <c r="HR117" s="13"/>
      <c r="HS117" s="13"/>
      <c r="HT117" s="13"/>
      <c r="HU117" s="13"/>
      <c r="HV117" s="13"/>
      <c r="HW117" s="13"/>
      <c r="HX117" s="13"/>
      <c r="HY117" s="13"/>
      <c r="HZ117" s="13"/>
      <c r="IA117" s="13"/>
      <c r="IB117" s="13"/>
      <c r="IC117" s="13"/>
      <c r="ID117" s="13"/>
      <c r="IE117" s="13"/>
      <c r="IF117" s="13"/>
      <c r="IG117" s="13"/>
      <c r="IH117" s="13"/>
      <c r="II117" s="13"/>
      <c r="IJ117" s="13"/>
      <c r="IK117" s="13"/>
    </row>
    <row r="118" spans="2:245" s="14" customFormat="1" ht="44.25" hidden="1" customHeight="1" x14ac:dyDescent="0.3">
      <c r="B118" s="154" t="s">
        <v>35</v>
      </c>
      <c r="C118" s="156" t="s">
        <v>187</v>
      </c>
      <c r="D118" s="67"/>
      <c r="E118" s="67"/>
      <c r="F118" s="67"/>
      <c r="G118" s="64" t="e">
        <f t="shared" si="99"/>
        <v>#DIV/0!</v>
      </c>
      <c r="H118" s="63">
        <f t="shared" si="100"/>
        <v>0</v>
      </c>
      <c r="I118" s="67"/>
      <c r="J118" s="67"/>
      <c r="K118" s="67"/>
      <c r="L118" s="65" t="e">
        <f t="shared" si="109"/>
        <v>#DIV/0!</v>
      </c>
      <c r="M118" s="63">
        <f t="shared" si="117"/>
        <v>0</v>
      </c>
      <c r="N118" s="63">
        <f t="shared" si="101"/>
        <v>0</v>
      </c>
      <c r="O118" s="63">
        <f t="shared" si="102"/>
        <v>0</v>
      </c>
      <c r="P118" s="63">
        <f t="shared" si="103"/>
        <v>0</v>
      </c>
      <c r="Q118" s="66" t="e">
        <f t="shared" si="104"/>
        <v>#DIV/0!</v>
      </c>
      <c r="R118" s="63">
        <f t="shared" si="105"/>
        <v>0</v>
      </c>
      <c r="S118" s="15"/>
      <c r="T118" s="15"/>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BQ118" s="13"/>
      <c r="BR118" s="13"/>
      <c r="BS118" s="13"/>
      <c r="BT118" s="13"/>
      <c r="BU118" s="13"/>
      <c r="BV118" s="13"/>
      <c r="BW118" s="13"/>
      <c r="BX118" s="13"/>
      <c r="BY118" s="13"/>
      <c r="BZ118" s="13"/>
      <c r="CA118" s="13"/>
      <c r="CB118" s="13"/>
      <c r="CC118" s="13"/>
      <c r="CD118" s="13"/>
      <c r="CE118" s="13"/>
      <c r="CF118" s="13"/>
      <c r="CG118" s="13"/>
      <c r="CH118" s="13"/>
      <c r="CI118" s="13"/>
      <c r="CJ118" s="13"/>
      <c r="CK118" s="13"/>
      <c r="CL118" s="13"/>
      <c r="CM118" s="13"/>
      <c r="CN118" s="13"/>
      <c r="CO118" s="13"/>
      <c r="CP118" s="13"/>
      <c r="CQ118" s="13"/>
      <c r="CR118" s="13"/>
      <c r="CS118" s="13"/>
      <c r="CT118" s="13"/>
      <c r="CU118" s="13"/>
      <c r="CV118" s="13"/>
      <c r="CW118" s="13"/>
      <c r="CX118" s="13"/>
      <c r="CY118" s="13"/>
      <c r="CZ118" s="13"/>
      <c r="DA118" s="13"/>
      <c r="DB118" s="13"/>
      <c r="DC118" s="13"/>
      <c r="DD118" s="13"/>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c r="EU118" s="13"/>
      <c r="EV118" s="13"/>
      <c r="EW118" s="13"/>
      <c r="EX118" s="13"/>
      <c r="EY118" s="13"/>
      <c r="EZ118" s="13"/>
      <c r="FA118" s="13"/>
      <c r="FB118" s="13"/>
      <c r="FC118" s="13"/>
      <c r="FD118" s="13"/>
      <c r="FE118" s="13"/>
      <c r="FF118" s="13"/>
      <c r="FG118" s="13"/>
      <c r="FH118" s="13"/>
      <c r="FI118" s="13"/>
      <c r="FJ118" s="13"/>
      <c r="FK118" s="13"/>
      <c r="FL118" s="13"/>
      <c r="FM118" s="13"/>
      <c r="FN118" s="13"/>
      <c r="FO118" s="13"/>
      <c r="FP118" s="13"/>
      <c r="FQ118" s="13"/>
      <c r="FR118" s="13"/>
      <c r="FS118" s="13"/>
      <c r="FT118" s="13"/>
      <c r="FU118" s="13"/>
      <c r="FV118" s="13"/>
      <c r="FW118" s="13"/>
      <c r="FX118" s="13"/>
      <c r="FY118" s="13"/>
      <c r="FZ118" s="13"/>
      <c r="GA118" s="13"/>
      <c r="GB118" s="13"/>
      <c r="GC118" s="13"/>
      <c r="GD118" s="13"/>
      <c r="GE118" s="13"/>
      <c r="GF118" s="13"/>
      <c r="GG118" s="13"/>
      <c r="GH118" s="13"/>
      <c r="GI118" s="13"/>
      <c r="GJ118" s="13"/>
      <c r="GK118" s="13"/>
      <c r="GL118" s="13"/>
      <c r="GM118" s="13"/>
      <c r="GN118" s="13"/>
      <c r="GO118" s="13"/>
      <c r="GP118" s="13"/>
      <c r="GQ118" s="13"/>
      <c r="GR118" s="13"/>
      <c r="GS118" s="13"/>
      <c r="GT118" s="13"/>
      <c r="GU118" s="13"/>
      <c r="GV118" s="13"/>
      <c r="GW118" s="13"/>
      <c r="GX118" s="13"/>
      <c r="GY118" s="13"/>
      <c r="GZ118" s="13"/>
      <c r="HA118" s="13"/>
      <c r="HB118" s="13"/>
      <c r="HC118" s="13"/>
      <c r="HD118" s="13"/>
      <c r="HE118" s="13"/>
      <c r="HF118" s="13"/>
      <c r="HG118" s="13"/>
      <c r="HH118" s="13"/>
      <c r="HI118" s="13"/>
      <c r="HJ118" s="13"/>
      <c r="HK118" s="13"/>
      <c r="HL118" s="13"/>
      <c r="HM118" s="13"/>
      <c r="HN118" s="13"/>
      <c r="HO118" s="13"/>
      <c r="HP118" s="13"/>
      <c r="HQ118" s="13"/>
      <c r="HR118" s="13"/>
      <c r="HS118" s="13"/>
      <c r="HT118" s="13"/>
      <c r="HU118" s="13"/>
      <c r="HV118" s="13"/>
      <c r="HW118" s="13"/>
      <c r="HX118" s="13"/>
      <c r="HY118" s="13"/>
      <c r="HZ118" s="13"/>
      <c r="IA118" s="13"/>
      <c r="IB118" s="13"/>
      <c r="IC118" s="13"/>
      <c r="ID118" s="13"/>
      <c r="IE118" s="13"/>
      <c r="IF118" s="13"/>
      <c r="IG118" s="13"/>
      <c r="IH118" s="13"/>
      <c r="II118" s="13"/>
      <c r="IJ118" s="13"/>
      <c r="IK118" s="13"/>
    </row>
    <row r="119" spans="2:245" s="14" customFormat="1" ht="58.5" hidden="1" customHeight="1" x14ac:dyDescent="0.3">
      <c r="B119" s="157" t="s">
        <v>74</v>
      </c>
      <c r="C119" s="138" t="s">
        <v>75</v>
      </c>
      <c r="D119" s="71">
        <f>SUM(D120+D121)</f>
        <v>0</v>
      </c>
      <c r="E119" s="71"/>
      <c r="F119" s="71">
        <f>SUM(F120+F121)</f>
        <v>0</v>
      </c>
      <c r="G119" s="64" t="e">
        <f t="shared" si="99"/>
        <v>#DIV/0!</v>
      </c>
      <c r="H119" s="63">
        <f t="shared" si="100"/>
        <v>0</v>
      </c>
      <c r="I119" s="71"/>
      <c r="J119" s="71"/>
      <c r="K119" s="67"/>
      <c r="L119" s="65" t="e">
        <f t="shared" si="109"/>
        <v>#DIV/0!</v>
      </c>
      <c r="M119" s="63">
        <f t="shared" si="117"/>
        <v>0</v>
      </c>
      <c r="N119" s="63">
        <f t="shared" si="101"/>
        <v>0</v>
      </c>
      <c r="O119" s="63">
        <f t="shared" si="102"/>
        <v>0</v>
      </c>
      <c r="P119" s="63">
        <f t="shared" si="103"/>
        <v>0</v>
      </c>
      <c r="Q119" s="66" t="e">
        <f t="shared" si="104"/>
        <v>#DIV/0!</v>
      </c>
      <c r="R119" s="63">
        <f t="shared" si="105"/>
        <v>0</v>
      </c>
      <c r="S119" s="15"/>
      <c r="T119" s="15"/>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c r="BM119" s="13"/>
      <c r="BN119" s="13"/>
      <c r="BO119" s="13"/>
      <c r="BP119" s="13"/>
      <c r="BQ119" s="13"/>
      <c r="BR119" s="13"/>
      <c r="BS119" s="13"/>
      <c r="BT119" s="13"/>
      <c r="BU119" s="13"/>
      <c r="BV119" s="13"/>
      <c r="BW119" s="13"/>
      <c r="BX119" s="13"/>
      <c r="BY119" s="13"/>
      <c r="BZ119" s="13"/>
      <c r="CA119" s="13"/>
      <c r="CB119" s="13"/>
      <c r="CC119" s="13"/>
      <c r="CD119" s="13"/>
      <c r="CE119" s="13"/>
      <c r="CF119" s="13"/>
      <c r="CG119" s="13"/>
      <c r="CH119" s="13"/>
      <c r="CI119" s="13"/>
      <c r="CJ119" s="13"/>
      <c r="CK119" s="13"/>
      <c r="CL119" s="13"/>
      <c r="CM119" s="13"/>
      <c r="CN119" s="13"/>
      <c r="CO119" s="13"/>
      <c r="CP119" s="13"/>
      <c r="CQ119" s="13"/>
      <c r="CR119" s="13"/>
      <c r="CS119" s="13"/>
      <c r="CT119" s="13"/>
      <c r="CU119" s="13"/>
      <c r="CV119" s="13"/>
      <c r="CW119" s="13"/>
      <c r="CX119" s="13"/>
      <c r="CY119" s="13"/>
      <c r="CZ119" s="13"/>
      <c r="DA119" s="13"/>
      <c r="DB119" s="13"/>
      <c r="DC119" s="13"/>
      <c r="DD119" s="13"/>
      <c r="DE119" s="13"/>
      <c r="DF119" s="13"/>
      <c r="DG119" s="13"/>
      <c r="DH119" s="13"/>
      <c r="DI119" s="13"/>
      <c r="DJ119" s="13"/>
      <c r="DK119" s="13"/>
      <c r="DL119" s="13"/>
      <c r="DM119" s="13"/>
      <c r="DN119" s="13"/>
      <c r="DO119" s="13"/>
      <c r="DP119" s="13"/>
      <c r="DQ119" s="13"/>
      <c r="DR119" s="13"/>
      <c r="DS119" s="13"/>
      <c r="DT119" s="13"/>
      <c r="DU119" s="13"/>
      <c r="DV119" s="13"/>
      <c r="DW119" s="13"/>
      <c r="DX119" s="13"/>
      <c r="DY119" s="13"/>
      <c r="DZ119" s="13"/>
      <c r="EA119" s="13"/>
      <c r="EB119" s="13"/>
      <c r="EC119" s="13"/>
      <c r="ED119" s="13"/>
      <c r="EE119" s="13"/>
      <c r="EF119" s="13"/>
      <c r="EG119" s="13"/>
      <c r="EH119" s="13"/>
      <c r="EI119" s="13"/>
      <c r="EJ119" s="13"/>
      <c r="EK119" s="13"/>
      <c r="EL119" s="13"/>
      <c r="EM119" s="13"/>
      <c r="EN119" s="13"/>
      <c r="EO119" s="13"/>
      <c r="EP119" s="13"/>
      <c r="EQ119" s="13"/>
      <c r="ER119" s="13"/>
      <c r="ES119" s="13"/>
      <c r="ET119" s="13"/>
      <c r="EU119" s="13"/>
      <c r="EV119" s="13"/>
      <c r="EW119" s="13"/>
      <c r="EX119" s="13"/>
      <c r="EY119" s="13"/>
      <c r="EZ119" s="13"/>
      <c r="FA119" s="13"/>
      <c r="FB119" s="13"/>
      <c r="FC119" s="13"/>
      <c r="FD119" s="13"/>
      <c r="FE119" s="13"/>
      <c r="FF119" s="13"/>
      <c r="FG119" s="13"/>
      <c r="FH119" s="13"/>
      <c r="FI119" s="13"/>
      <c r="FJ119" s="13"/>
      <c r="FK119" s="13"/>
      <c r="FL119" s="13"/>
      <c r="FM119" s="13"/>
      <c r="FN119" s="13"/>
      <c r="FO119" s="13"/>
      <c r="FP119" s="13"/>
      <c r="FQ119" s="13"/>
      <c r="FR119" s="13"/>
      <c r="FS119" s="13"/>
      <c r="FT119" s="13"/>
      <c r="FU119" s="13"/>
      <c r="FV119" s="13"/>
      <c r="FW119" s="13"/>
      <c r="FX119" s="13"/>
      <c r="FY119" s="13"/>
      <c r="FZ119" s="13"/>
      <c r="GA119" s="13"/>
      <c r="GB119" s="13"/>
      <c r="GC119" s="13"/>
      <c r="GD119" s="13"/>
      <c r="GE119" s="13"/>
      <c r="GF119" s="13"/>
      <c r="GG119" s="13"/>
      <c r="GH119" s="13"/>
      <c r="GI119" s="13"/>
      <c r="GJ119" s="13"/>
      <c r="GK119" s="13"/>
      <c r="GL119" s="13"/>
      <c r="GM119" s="13"/>
      <c r="GN119" s="13"/>
      <c r="GO119" s="13"/>
      <c r="GP119" s="13"/>
      <c r="GQ119" s="13"/>
      <c r="GR119" s="13"/>
      <c r="GS119" s="13"/>
      <c r="GT119" s="13"/>
      <c r="GU119" s="13"/>
      <c r="GV119" s="13"/>
      <c r="GW119" s="13"/>
      <c r="GX119" s="13"/>
      <c r="GY119" s="13"/>
      <c r="GZ119" s="13"/>
      <c r="HA119" s="13"/>
      <c r="HB119" s="13"/>
      <c r="HC119" s="13"/>
      <c r="HD119" s="13"/>
      <c r="HE119" s="13"/>
      <c r="HF119" s="13"/>
      <c r="HG119" s="13"/>
      <c r="HH119" s="13"/>
      <c r="HI119" s="13"/>
      <c r="HJ119" s="13"/>
      <c r="HK119" s="13"/>
      <c r="HL119" s="13"/>
      <c r="HM119" s="13"/>
      <c r="HN119" s="13"/>
      <c r="HO119" s="13"/>
      <c r="HP119" s="13"/>
      <c r="HQ119" s="13"/>
      <c r="HR119" s="13"/>
      <c r="HS119" s="13"/>
      <c r="HT119" s="13"/>
      <c r="HU119" s="13"/>
      <c r="HV119" s="13"/>
      <c r="HW119" s="13"/>
      <c r="HX119" s="13"/>
      <c r="HY119" s="13"/>
      <c r="HZ119" s="13"/>
      <c r="IA119" s="13"/>
      <c r="IB119" s="13"/>
      <c r="IC119" s="13"/>
      <c r="ID119" s="13"/>
      <c r="IE119" s="13"/>
      <c r="IF119" s="13"/>
      <c r="IG119" s="13"/>
      <c r="IH119" s="13"/>
      <c r="II119" s="13"/>
      <c r="IJ119" s="13"/>
      <c r="IK119" s="13"/>
    </row>
    <row r="120" spans="2:245" s="14" customFormat="1" ht="62.25" hidden="1" customHeight="1" x14ac:dyDescent="0.3">
      <c r="B120" s="154" t="s">
        <v>36</v>
      </c>
      <c r="C120" s="158" t="s">
        <v>189</v>
      </c>
      <c r="D120" s="67"/>
      <c r="E120" s="67"/>
      <c r="F120" s="67"/>
      <c r="G120" s="64" t="e">
        <f t="shared" si="99"/>
        <v>#DIV/0!</v>
      </c>
      <c r="H120" s="63">
        <f t="shared" si="100"/>
        <v>0</v>
      </c>
      <c r="I120" s="67"/>
      <c r="J120" s="67"/>
      <c r="K120" s="67"/>
      <c r="L120" s="65" t="e">
        <f t="shared" si="109"/>
        <v>#DIV/0!</v>
      </c>
      <c r="M120" s="63">
        <f t="shared" si="117"/>
        <v>0</v>
      </c>
      <c r="N120" s="63">
        <f t="shared" si="101"/>
        <v>0</v>
      </c>
      <c r="O120" s="63">
        <f t="shared" si="102"/>
        <v>0</v>
      </c>
      <c r="P120" s="63">
        <f t="shared" si="103"/>
        <v>0</v>
      </c>
      <c r="Q120" s="66" t="e">
        <f t="shared" si="104"/>
        <v>#DIV/0!</v>
      </c>
      <c r="R120" s="63">
        <f t="shared" si="105"/>
        <v>0</v>
      </c>
      <c r="S120" s="15"/>
      <c r="T120" s="15"/>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c r="BM120" s="13"/>
      <c r="BN120" s="13"/>
      <c r="BO120" s="13"/>
      <c r="BP120" s="13"/>
      <c r="BQ120" s="13"/>
      <c r="BR120" s="13"/>
      <c r="BS120" s="13"/>
      <c r="BT120" s="13"/>
      <c r="BU120" s="13"/>
      <c r="BV120" s="13"/>
      <c r="BW120" s="13"/>
      <c r="BX120" s="13"/>
      <c r="BY120" s="13"/>
      <c r="BZ120" s="13"/>
      <c r="CA120" s="13"/>
      <c r="CB120" s="13"/>
      <c r="CC120" s="13"/>
      <c r="CD120" s="13"/>
      <c r="CE120" s="13"/>
      <c r="CF120" s="13"/>
      <c r="CG120" s="13"/>
      <c r="CH120" s="13"/>
      <c r="CI120" s="13"/>
      <c r="CJ120" s="13"/>
      <c r="CK120" s="13"/>
      <c r="CL120" s="13"/>
      <c r="CM120" s="13"/>
      <c r="CN120" s="13"/>
      <c r="CO120" s="13"/>
      <c r="CP120" s="13"/>
      <c r="CQ120" s="13"/>
      <c r="CR120" s="13"/>
      <c r="CS120" s="13"/>
      <c r="CT120" s="13"/>
      <c r="CU120" s="13"/>
      <c r="CV120" s="13"/>
      <c r="CW120" s="13"/>
      <c r="CX120" s="13"/>
      <c r="CY120" s="13"/>
      <c r="CZ120" s="13"/>
      <c r="DA120" s="13"/>
      <c r="DB120" s="13"/>
      <c r="DC120" s="13"/>
      <c r="DD120" s="13"/>
      <c r="DE120" s="13"/>
      <c r="DF120" s="13"/>
      <c r="DG120" s="13"/>
      <c r="DH120" s="13"/>
      <c r="DI120" s="13"/>
      <c r="DJ120" s="13"/>
      <c r="DK120" s="13"/>
      <c r="DL120" s="13"/>
      <c r="DM120" s="13"/>
      <c r="DN120" s="13"/>
      <c r="DO120" s="13"/>
      <c r="DP120" s="13"/>
      <c r="DQ120" s="13"/>
      <c r="DR120" s="13"/>
      <c r="DS120" s="13"/>
      <c r="DT120" s="13"/>
      <c r="DU120" s="13"/>
      <c r="DV120" s="13"/>
      <c r="DW120" s="13"/>
      <c r="DX120" s="13"/>
      <c r="DY120" s="13"/>
      <c r="DZ120" s="13"/>
      <c r="EA120" s="13"/>
      <c r="EB120" s="13"/>
      <c r="EC120" s="13"/>
      <c r="ED120" s="13"/>
      <c r="EE120" s="13"/>
      <c r="EF120" s="13"/>
      <c r="EG120" s="13"/>
      <c r="EH120" s="13"/>
      <c r="EI120" s="13"/>
      <c r="EJ120" s="13"/>
      <c r="EK120" s="13"/>
      <c r="EL120" s="13"/>
      <c r="EM120" s="13"/>
      <c r="EN120" s="13"/>
      <c r="EO120" s="13"/>
      <c r="EP120" s="13"/>
      <c r="EQ120" s="13"/>
      <c r="ER120" s="13"/>
      <c r="ES120" s="13"/>
      <c r="ET120" s="13"/>
      <c r="EU120" s="13"/>
      <c r="EV120" s="13"/>
      <c r="EW120" s="13"/>
      <c r="EX120" s="13"/>
      <c r="EY120" s="13"/>
      <c r="EZ120" s="13"/>
      <c r="FA120" s="13"/>
      <c r="FB120" s="13"/>
      <c r="FC120" s="13"/>
      <c r="FD120" s="13"/>
      <c r="FE120" s="13"/>
      <c r="FF120" s="13"/>
      <c r="FG120" s="13"/>
      <c r="FH120" s="13"/>
      <c r="FI120" s="13"/>
      <c r="FJ120" s="13"/>
      <c r="FK120" s="13"/>
      <c r="FL120" s="13"/>
      <c r="FM120" s="13"/>
      <c r="FN120" s="13"/>
      <c r="FO120" s="13"/>
      <c r="FP120" s="13"/>
      <c r="FQ120" s="13"/>
      <c r="FR120" s="13"/>
      <c r="FS120" s="13"/>
      <c r="FT120" s="13"/>
      <c r="FU120" s="13"/>
      <c r="FV120" s="13"/>
      <c r="FW120" s="13"/>
      <c r="FX120" s="13"/>
      <c r="FY120" s="13"/>
      <c r="FZ120" s="13"/>
      <c r="GA120" s="13"/>
      <c r="GB120" s="13"/>
      <c r="GC120" s="13"/>
      <c r="GD120" s="13"/>
      <c r="GE120" s="13"/>
      <c r="GF120" s="13"/>
      <c r="GG120" s="13"/>
      <c r="GH120" s="13"/>
      <c r="GI120" s="13"/>
      <c r="GJ120" s="13"/>
      <c r="GK120" s="13"/>
      <c r="GL120" s="13"/>
      <c r="GM120" s="13"/>
      <c r="GN120" s="13"/>
      <c r="GO120" s="13"/>
      <c r="GP120" s="13"/>
      <c r="GQ120" s="13"/>
      <c r="GR120" s="13"/>
      <c r="GS120" s="13"/>
      <c r="GT120" s="13"/>
      <c r="GU120" s="13"/>
      <c r="GV120" s="13"/>
      <c r="GW120" s="13"/>
      <c r="GX120" s="13"/>
      <c r="GY120" s="13"/>
      <c r="GZ120" s="13"/>
      <c r="HA120" s="13"/>
      <c r="HB120" s="13"/>
      <c r="HC120" s="13"/>
      <c r="HD120" s="13"/>
      <c r="HE120" s="13"/>
      <c r="HF120" s="13"/>
      <c r="HG120" s="13"/>
      <c r="HH120" s="13"/>
      <c r="HI120" s="13"/>
      <c r="HJ120" s="13"/>
      <c r="HK120" s="13"/>
      <c r="HL120" s="13"/>
      <c r="HM120" s="13"/>
      <c r="HN120" s="13"/>
      <c r="HO120" s="13"/>
      <c r="HP120" s="13"/>
      <c r="HQ120" s="13"/>
      <c r="HR120" s="13"/>
      <c r="HS120" s="13"/>
      <c r="HT120" s="13"/>
      <c r="HU120" s="13"/>
      <c r="HV120" s="13"/>
      <c r="HW120" s="13"/>
      <c r="HX120" s="13"/>
      <c r="HY120" s="13"/>
      <c r="HZ120" s="13"/>
      <c r="IA120" s="13"/>
      <c r="IB120" s="13"/>
      <c r="IC120" s="13"/>
      <c r="ID120" s="13"/>
      <c r="IE120" s="13"/>
      <c r="IF120" s="13"/>
      <c r="IG120" s="13"/>
      <c r="IH120" s="13"/>
      <c r="II120" s="13"/>
      <c r="IJ120" s="13"/>
      <c r="IK120" s="13"/>
    </row>
    <row r="121" spans="2:245" s="14" customFormat="1" ht="60" hidden="1" customHeight="1" x14ac:dyDescent="0.3">
      <c r="B121" s="159" t="s">
        <v>37</v>
      </c>
      <c r="C121" s="79" t="s">
        <v>190</v>
      </c>
      <c r="D121" s="82"/>
      <c r="E121" s="82"/>
      <c r="F121" s="67"/>
      <c r="G121" s="64" t="e">
        <f t="shared" si="99"/>
        <v>#DIV/0!</v>
      </c>
      <c r="H121" s="63">
        <f t="shared" si="100"/>
        <v>0</v>
      </c>
      <c r="I121" s="67"/>
      <c r="J121" s="67"/>
      <c r="K121" s="67"/>
      <c r="L121" s="65" t="e">
        <f t="shared" si="109"/>
        <v>#DIV/0!</v>
      </c>
      <c r="M121" s="63">
        <f t="shared" si="117"/>
        <v>0</v>
      </c>
      <c r="N121" s="63">
        <f t="shared" si="101"/>
        <v>0</v>
      </c>
      <c r="O121" s="63">
        <f t="shared" si="102"/>
        <v>0</v>
      </c>
      <c r="P121" s="63">
        <f t="shared" si="103"/>
        <v>0</v>
      </c>
      <c r="Q121" s="66" t="e">
        <f t="shared" si="104"/>
        <v>#DIV/0!</v>
      </c>
      <c r="R121" s="63">
        <f t="shared" si="105"/>
        <v>0</v>
      </c>
      <c r="S121" s="15"/>
      <c r="T121" s="15"/>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c r="BL121" s="13"/>
      <c r="BM121" s="13"/>
      <c r="BN121" s="13"/>
      <c r="BO121" s="13"/>
      <c r="BP121" s="13"/>
      <c r="BQ121" s="13"/>
      <c r="BR121" s="13"/>
      <c r="BS121" s="13"/>
      <c r="BT121" s="13"/>
      <c r="BU121" s="13"/>
      <c r="BV121" s="13"/>
      <c r="BW121" s="13"/>
      <c r="BX121" s="13"/>
      <c r="BY121" s="13"/>
      <c r="BZ121" s="13"/>
      <c r="CA121" s="13"/>
      <c r="CB121" s="13"/>
      <c r="CC121" s="13"/>
      <c r="CD121" s="13"/>
      <c r="CE121" s="13"/>
      <c r="CF121" s="13"/>
      <c r="CG121" s="13"/>
      <c r="CH121" s="13"/>
      <c r="CI121" s="13"/>
      <c r="CJ121" s="13"/>
      <c r="CK121" s="13"/>
      <c r="CL121" s="13"/>
      <c r="CM121" s="13"/>
      <c r="CN121" s="13"/>
      <c r="CO121" s="13"/>
      <c r="CP121" s="13"/>
      <c r="CQ121" s="13"/>
      <c r="CR121" s="13"/>
      <c r="CS121" s="13"/>
      <c r="CT121" s="13"/>
      <c r="CU121" s="13"/>
      <c r="CV121" s="13"/>
      <c r="CW121" s="13"/>
      <c r="CX121" s="13"/>
      <c r="CY121" s="13"/>
      <c r="CZ121" s="13"/>
      <c r="DA121" s="13"/>
      <c r="DB121" s="13"/>
      <c r="DC121" s="13"/>
      <c r="DD121" s="13"/>
      <c r="DE121" s="13"/>
      <c r="DF121" s="13"/>
      <c r="DG121" s="13"/>
      <c r="DH121" s="13"/>
      <c r="DI121" s="13"/>
      <c r="DJ121" s="13"/>
      <c r="DK121" s="13"/>
      <c r="DL121" s="13"/>
      <c r="DM121" s="13"/>
      <c r="DN121" s="13"/>
      <c r="DO121" s="13"/>
      <c r="DP121" s="13"/>
      <c r="DQ121" s="13"/>
      <c r="DR121" s="13"/>
      <c r="DS121" s="13"/>
      <c r="DT121" s="13"/>
      <c r="DU121" s="13"/>
      <c r="DV121" s="13"/>
      <c r="DW121" s="13"/>
      <c r="DX121" s="13"/>
      <c r="DY121" s="13"/>
      <c r="DZ121" s="13"/>
      <c r="EA121" s="13"/>
      <c r="EB121" s="13"/>
      <c r="EC121" s="13"/>
      <c r="ED121" s="13"/>
      <c r="EE121" s="13"/>
      <c r="EF121" s="13"/>
      <c r="EG121" s="13"/>
      <c r="EH121" s="13"/>
      <c r="EI121" s="13"/>
      <c r="EJ121" s="13"/>
      <c r="EK121" s="13"/>
      <c r="EL121" s="13"/>
      <c r="EM121" s="13"/>
      <c r="EN121" s="13"/>
      <c r="EO121" s="13"/>
      <c r="EP121" s="13"/>
      <c r="EQ121" s="13"/>
      <c r="ER121" s="13"/>
      <c r="ES121" s="13"/>
      <c r="ET121" s="13"/>
      <c r="EU121" s="13"/>
      <c r="EV121" s="13"/>
      <c r="EW121" s="13"/>
      <c r="EX121" s="13"/>
      <c r="EY121" s="13"/>
      <c r="EZ121" s="13"/>
      <c r="FA121" s="13"/>
      <c r="FB121" s="13"/>
      <c r="FC121" s="13"/>
      <c r="FD121" s="13"/>
      <c r="FE121" s="13"/>
      <c r="FF121" s="13"/>
      <c r="FG121" s="13"/>
      <c r="FH121" s="13"/>
      <c r="FI121" s="13"/>
      <c r="FJ121" s="13"/>
      <c r="FK121" s="13"/>
      <c r="FL121" s="13"/>
      <c r="FM121" s="13"/>
      <c r="FN121" s="13"/>
      <c r="FO121" s="13"/>
      <c r="FP121" s="13"/>
      <c r="FQ121" s="13"/>
      <c r="FR121" s="13"/>
      <c r="FS121" s="13"/>
      <c r="FT121" s="13"/>
      <c r="FU121" s="13"/>
      <c r="FV121" s="13"/>
      <c r="FW121" s="13"/>
      <c r="FX121" s="13"/>
      <c r="FY121" s="13"/>
      <c r="FZ121" s="13"/>
      <c r="GA121" s="13"/>
      <c r="GB121" s="13"/>
      <c r="GC121" s="13"/>
      <c r="GD121" s="13"/>
      <c r="GE121" s="13"/>
      <c r="GF121" s="13"/>
      <c r="GG121" s="13"/>
      <c r="GH121" s="13"/>
      <c r="GI121" s="13"/>
      <c r="GJ121" s="13"/>
      <c r="GK121" s="13"/>
      <c r="GL121" s="13"/>
      <c r="GM121" s="13"/>
      <c r="GN121" s="13"/>
      <c r="GO121" s="13"/>
      <c r="GP121" s="13"/>
      <c r="GQ121" s="13"/>
      <c r="GR121" s="13"/>
      <c r="GS121" s="13"/>
      <c r="GT121" s="13"/>
      <c r="GU121" s="13"/>
      <c r="GV121" s="13"/>
      <c r="GW121" s="13"/>
      <c r="GX121" s="13"/>
      <c r="GY121" s="13"/>
      <c r="GZ121" s="13"/>
      <c r="HA121" s="13"/>
      <c r="HB121" s="13"/>
      <c r="HC121" s="13"/>
      <c r="HD121" s="13"/>
      <c r="HE121" s="13"/>
      <c r="HF121" s="13"/>
      <c r="HG121" s="13"/>
      <c r="HH121" s="13"/>
      <c r="HI121" s="13"/>
      <c r="HJ121" s="13"/>
      <c r="HK121" s="13"/>
      <c r="HL121" s="13"/>
      <c r="HM121" s="13"/>
      <c r="HN121" s="13"/>
      <c r="HO121" s="13"/>
      <c r="HP121" s="13"/>
      <c r="HQ121" s="13"/>
      <c r="HR121" s="13"/>
      <c r="HS121" s="13"/>
      <c r="HT121" s="13"/>
      <c r="HU121" s="13"/>
      <c r="HV121" s="13"/>
      <c r="HW121" s="13"/>
      <c r="HX121" s="13"/>
      <c r="HY121" s="13"/>
      <c r="HZ121" s="13"/>
      <c r="IA121" s="13"/>
      <c r="IB121" s="13"/>
      <c r="IC121" s="13"/>
      <c r="ID121" s="13"/>
      <c r="IE121" s="13"/>
      <c r="IF121" s="13"/>
      <c r="IG121" s="13"/>
      <c r="IH121" s="13"/>
      <c r="II121" s="13"/>
      <c r="IJ121" s="13"/>
      <c r="IK121" s="13"/>
    </row>
    <row r="122" spans="2:245" s="14" customFormat="1" ht="80.25" customHeight="1" x14ac:dyDescent="0.3">
      <c r="B122" s="157" t="s">
        <v>76</v>
      </c>
      <c r="C122" s="160" t="s">
        <v>295</v>
      </c>
      <c r="D122" s="71">
        <f>SUM(D123:D126)</f>
        <v>4308560</v>
      </c>
      <c r="E122" s="71">
        <f>SUM(E123:E126)</f>
        <v>2064585</v>
      </c>
      <c r="F122" s="71">
        <f>SUM(F123:F126)</f>
        <v>1939622.6400000001</v>
      </c>
      <c r="G122" s="72">
        <f t="shared" si="99"/>
        <v>93.947337600534738</v>
      </c>
      <c r="H122" s="71">
        <f t="shared" si="100"/>
        <v>-124962.35999999987</v>
      </c>
      <c r="I122" s="71"/>
      <c r="J122" s="71"/>
      <c r="K122" s="71"/>
      <c r="L122" s="65"/>
      <c r="M122" s="63"/>
      <c r="N122" s="71">
        <f t="shared" si="101"/>
        <v>4308560</v>
      </c>
      <c r="O122" s="71">
        <f t="shared" si="102"/>
        <v>2064585</v>
      </c>
      <c r="P122" s="71">
        <f t="shared" si="103"/>
        <v>1939622.6400000001</v>
      </c>
      <c r="Q122" s="74">
        <f t="shared" si="104"/>
        <v>93.947337600534738</v>
      </c>
      <c r="R122" s="71">
        <f t="shared" si="105"/>
        <v>-124962.35999999987</v>
      </c>
      <c r="S122" s="15"/>
      <c r="T122" s="15"/>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c r="BI122" s="13"/>
      <c r="BJ122" s="13"/>
      <c r="BK122" s="13"/>
      <c r="BL122" s="13"/>
      <c r="BM122" s="13"/>
      <c r="BN122" s="13"/>
      <c r="BO122" s="13"/>
      <c r="BP122" s="13"/>
      <c r="BQ122" s="13"/>
      <c r="BR122" s="13"/>
      <c r="BS122" s="13"/>
      <c r="BT122" s="13"/>
      <c r="BU122" s="13"/>
      <c r="BV122" s="13"/>
      <c r="BW122" s="13"/>
      <c r="BX122" s="13"/>
      <c r="BY122" s="13"/>
      <c r="BZ122" s="13"/>
      <c r="CA122" s="13"/>
      <c r="CB122" s="13"/>
      <c r="CC122" s="13"/>
      <c r="CD122" s="13"/>
      <c r="CE122" s="13"/>
      <c r="CF122" s="13"/>
      <c r="CG122" s="13"/>
      <c r="CH122" s="13"/>
      <c r="CI122" s="13"/>
      <c r="CJ122" s="13"/>
      <c r="CK122" s="13"/>
      <c r="CL122" s="13"/>
      <c r="CM122" s="13"/>
      <c r="CN122" s="13"/>
      <c r="CO122" s="13"/>
      <c r="CP122" s="13"/>
      <c r="CQ122" s="13"/>
      <c r="CR122" s="13"/>
      <c r="CS122" s="13"/>
      <c r="CT122" s="13"/>
      <c r="CU122" s="13"/>
      <c r="CV122" s="13"/>
      <c r="CW122" s="13"/>
      <c r="CX122" s="13"/>
      <c r="CY122" s="13"/>
      <c r="CZ122" s="13"/>
      <c r="DA122" s="13"/>
      <c r="DB122" s="13"/>
      <c r="DC122" s="13"/>
      <c r="DD122" s="13"/>
      <c r="DE122" s="13"/>
      <c r="DF122" s="13"/>
      <c r="DG122" s="13"/>
      <c r="DH122" s="13"/>
      <c r="DI122" s="13"/>
      <c r="DJ122" s="13"/>
      <c r="DK122" s="13"/>
      <c r="DL122" s="13"/>
      <c r="DM122" s="13"/>
      <c r="DN122" s="13"/>
      <c r="DO122" s="13"/>
      <c r="DP122" s="13"/>
      <c r="DQ122" s="13"/>
      <c r="DR122" s="13"/>
      <c r="DS122" s="13"/>
      <c r="DT122" s="13"/>
      <c r="DU122" s="13"/>
      <c r="DV122" s="13"/>
      <c r="DW122" s="13"/>
      <c r="DX122" s="13"/>
      <c r="DY122" s="13"/>
      <c r="DZ122" s="13"/>
      <c r="EA122" s="13"/>
      <c r="EB122" s="13"/>
      <c r="EC122" s="13"/>
      <c r="ED122" s="13"/>
      <c r="EE122" s="13"/>
      <c r="EF122" s="13"/>
      <c r="EG122" s="13"/>
      <c r="EH122" s="13"/>
      <c r="EI122" s="13"/>
      <c r="EJ122" s="13"/>
      <c r="EK122" s="13"/>
      <c r="EL122" s="13"/>
      <c r="EM122" s="13"/>
      <c r="EN122" s="13"/>
      <c r="EO122" s="13"/>
      <c r="EP122" s="13"/>
      <c r="EQ122" s="13"/>
      <c r="ER122" s="13"/>
      <c r="ES122" s="13"/>
      <c r="ET122" s="13"/>
      <c r="EU122" s="13"/>
      <c r="EV122" s="13"/>
      <c r="EW122" s="13"/>
      <c r="EX122" s="13"/>
      <c r="EY122" s="13"/>
      <c r="EZ122" s="13"/>
      <c r="FA122" s="13"/>
      <c r="FB122" s="13"/>
      <c r="FC122" s="13"/>
      <c r="FD122" s="13"/>
      <c r="FE122" s="13"/>
      <c r="FF122" s="13"/>
      <c r="FG122" s="13"/>
      <c r="FH122" s="13"/>
      <c r="FI122" s="13"/>
      <c r="FJ122" s="13"/>
      <c r="FK122" s="13"/>
      <c r="FL122" s="13"/>
      <c r="FM122" s="13"/>
      <c r="FN122" s="13"/>
      <c r="FO122" s="13"/>
      <c r="FP122" s="13"/>
      <c r="FQ122" s="13"/>
      <c r="FR122" s="13"/>
      <c r="FS122" s="13"/>
      <c r="FT122" s="13"/>
      <c r="FU122" s="13"/>
      <c r="FV122" s="13"/>
      <c r="FW122" s="13"/>
      <c r="FX122" s="13"/>
      <c r="FY122" s="13"/>
      <c r="FZ122" s="13"/>
      <c r="GA122" s="13"/>
      <c r="GB122" s="13"/>
      <c r="GC122" s="13"/>
      <c r="GD122" s="13"/>
      <c r="GE122" s="13"/>
      <c r="GF122" s="13"/>
      <c r="GG122" s="13"/>
      <c r="GH122" s="13"/>
      <c r="GI122" s="13"/>
      <c r="GJ122" s="13"/>
      <c r="GK122" s="13"/>
      <c r="GL122" s="13"/>
      <c r="GM122" s="13"/>
      <c r="GN122" s="13"/>
      <c r="GO122" s="13"/>
      <c r="GP122" s="13"/>
      <c r="GQ122" s="13"/>
      <c r="GR122" s="13"/>
      <c r="GS122" s="13"/>
      <c r="GT122" s="13"/>
      <c r="GU122" s="13"/>
      <c r="GV122" s="13"/>
      <c r="GW122" s="13"/>
      <c r="GX122" s="13"/>
      <c r="GY122" s="13"/>
      <c r="GZ122" s="13"/>
      <c r="HA122" s="13"/>
      <c r="HB122" s="13"/>
      <c r="HC122" s="13"/>
      <c r="HD122" s="13"/>
      <c r="HE122" s="13"/>
      <c r="HF122" s="13"/>
      <c r="HG122" s="13"/>
      <c r="HH122" s="13"/>
      <c r="HI122" s="13"/>
      <c r="HJ122" s="13"/>
      <c r="HK122" s="13"/>
      <c r="HL122" s="13"/>
      <c r="HM122" s="13"/>
      <c r="HN122" s="13"/>
      <c r="HO122" s="13"/>
      <c r="HP122" s="13"/>
      <c r="HQ122" s="13"/>
      <c r="HR122" s="13"/>
      <c r="HS122" s="13"/>
      <c r="HT122" s="13"/>
      <c r="HU122" s="13"/>
      <c r="HV122" s="13"/>
      <c r="HW122" s="13"/>
      <c r="HX122" s="13"/>
      <c r="HY122" s="13"/>
      <c r="HZ122" s="13"/>
      <c r="IA122" s="13"/>
      <c r="IB122" s="13"/>
      <c r="IC122" s="13"/>
      <c r="ID122" s="13"/>
      <c r="IE122" s="13"/>
      <c r="IF122" s="13"/>
      <c r="IG122" s="13"/>
      <c r="IH122" s="13"/>
      <c r="II122" s="13"/>
      <c r="IJ122" s="13"/>
      <c r="IK122" s="13"/>
    </row>
    <row r="123" spans="2:245" s="14" customFormat="1" ht="46.5" customHeight="1" x14ac:dyDescent="0.3">
      <c r="B123" s="154" t="s">
        <v>70</v>
      </c>
      <c r="C123" s="79" t="s">
        <v>191</v>
      </c>
      <c r="D123" s="67">
        <v>40076</v>
      </c>
      <c r="E123" s="67">
        <v>27384</v>
      </c>
      <c r="F123" s="67">
        <v>20857.169999999998</v>
      </c>
      <c r="G123" s="68">
        <f t="shared" si="99"/>
        <v>76.165534618755473</v>
      </c>
      <c r="H123" s="67">
        <f t="shared" si="100"/>
        <v>-6526.8300000000017</v>
      </c>
      <c r="I123" s="67"/>
      <c r="J123" s="67"/>
      <c r="K123" s="67"/>
      <c r="L123" s="65"/>
      <c r="M123" s="63"/>
      <c r="N123" s="67">
        <f t="shared" si="101"/>
        <v>40076</v>
      </c>
      <c r="O123" s="67">
        <f t="shared" si="102"/>
        <v>27384</v>
      </c>
      <c r="P123" s="67">
        <f t="shared" si="103"/>
        <v>20857.169999999998</v>
      </c>
      <c r="Q123" s="70">
        <f t="shared" si="104"/>
        <v>76.165534618755473</v>
      </c>
      <c r="R123" s="67">
        <f t="shared" si="105"/>
        <v>-6526.8300000000017</v>
      </c>
      <c r="S123" s="15"/>
      <c r="T123" s="15"/>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c r="BF123" s="13"/>
      <c r="BG123" s="13"/>
      <c r="BH123" s="13"/>
      <c r="BI123" s="13"/>
      <c r="BJ123" s="13"/>
      <c r="BK123" s="13"/>
      <c r="BL123" s="13"/>
      <c r="BM123" s="13"/>
      <c r="BN123" s="13"/>
      <c r="BO123" s="13"/>
      <c r="BP123" s="13"/>
      <c r="BQ123" s="13"/>
      <c r="BR123" s="13"/>
      <c r="BS123" s="13"/>
      <c r="BT123" s="13"/>
      <c r="BU123" s="13"/>
      <c r="BV123" s="13"/>
      <c r="BW123" s="13"/>
      <c r="BX123" s="13"/>
      <c r="BY123" s="13"/>
      <c r="BZ123" s="13"/>
      <c r="CA123" s="13"/>
      <c r="CB123" s="13"/>
      <c r="CC123" s="13"/>
      <c r="CD123" s="13"/>
      <c r="CE123" s="13"/>
      <c r="CF123" s="13"/>
      <c r="CG123" s="13"/>
      <c r="CH123" s="13"/>
      <c r="CI123" s="13"/>
      <c r="CJ123" s="13"/>
      <c r="CK123" s="13"/>
      <c r="CL123" s="13"/>
      <c r="CM123" s="13"/>
      <c r="CN123" s="13"/>
      <c r="CO123" s="13"/>
      <c r="CP123" s="13"/>
      <c r="CQ123" s="13"/>
      <c r="CR123" s="13"/>
      <c r="CS123" s="13"/>
      <c r="CT123" s="13"/>
      <c r="CU123" s="13"/>
      <c r="CV123" s="13"/>
      <c r="CW123" s="13"/>
      <c r="CX123" s="13"/>
      <c r="CY123" s="13"/>
      <c r="CZ123" s="13"/>
      <c r="DA123" s="13"/>
      <c r="DB123" s="13"/>
      <c r="DC123" s="13"/>
      <c r="DD123" s="13"/>
      <c r="DE123" s="13"/>
      <c r="DF123" s="13"/>
      <c r="DG123" s="13"/>
      <c r="DH123" s="13"/>
      <c r="DI123" s="13"/>
      <c r="DJ123" s="13"/>
      <c r="DK123" s="13"/>
      <c r="DL123" s="13"/>
      <c r="DM123" s="13"/>
      <c r="DN123" s="13"/>
      <c r="DO123" s="13"/>
      <c r="DP123" s="13"/>
      <c r="DQ123" s="13"/>
      <c r="DR123" s="13"/>
      <c r="DS123" s="13"/>
      <c r="DT123" s="13"/>
      <c r="DU123" s="13"/>
      <c r="DV123" s="13"/>
      <c r="DW123" s="13"/>
      <c r="DX123" s="13"/>
      <c r="DY123" s="13"/>
      <c r="DZ123" s="13"/>
      <c r="EA123" s="13"/>
      <c r="EB123" s="13"/>
      <c r="EC123" s="13"/>
      <c r="ED123" s="13"/>
      <c r="EE123" s="13"/>
      <c r="EF123" s="13"/>
      <c r="EG123" s="13"/>
      <c r="EH123" s="13"/>
      <c r="EI123" s="13"/>
      <c r="EJ123" s="13"/>
      <c r="EK123" s="13"/>
      <c r="EL123" s="13"/>
      <c r="EM123" s="13"/>
      <c r="EN123" s="13"/>
      <c r="EO123" s="13"/>
      <c r="EP123" s="13"/>
      <c r="EQ123" s="13"/>
      <c r="ER123" s="13"/>
      <c r="ES123" s="13"/>
      <c r="ET123" s="13"/>
      <c r="EU123" s="13"/>
      <c r="EV123" s="13"/>
      <c r="EW123" s="13"/>
      <c r="EX123" s="13"/>
      <c r="EY123" s="13"/>
      <c r="EZ123" s="13"/>
      <c r="FA123" s="13"/>
      <c r="FB123" s="13"/>
      <c r="FC123" s="13"/>
      <c r="FD123" s="13"/>
      <c r="FE123" s="13"/>
      <c r="FF123" s="13"/>
      <c r="FG123" s="13"/>
      <c r="FH123" s="13"/>
      <c r="FI123" s="13"/>
      <c r="FJ123" s="13"/>
      <c r="FK123" s="13"/>
      <c r="FL123" s="13"/>
      <c r="FM123" s="13"/>
      <c r="FN123" s="13"/>
      <c r="FO123" s="13"/>
      <c r="FP123" s="13"/>
      <c r="FQ123" s="13"/>
      <c r="FR123" s="13"/>
      <c r="FS123" s="13"/>
      <c r="FT123" s="13"/>
      <c r="FU123" s="13"/>
      <c r="FV123" s="13"/>
      <c r="FW123" s="13"/>
      <c r="FX123" s="13"/>
      <c r="FY123" s="13"/>
      <c r="FZ123" s="13"/>
      <c r="GA123" s="13"/>
      <c r="GB123" s="13"/>
      <c r="GC123" s="13"/>
      <c r="GD123" s="13"/>
      <c r="GE123" s="13"/>
      <c r="GF123" s="13"/>
      <c r="GG123" s="13"/>
      <c r="GH123" s="13"/>
      <c r="GI123" s="13"/>
      <c r="GJ123" s="13"/>
      <c r="GK123" s="13"/>
      <c r="GL123" s="13"/>
      <c r="GM123" s="13"/>
      <c r="GN123" s="13"/>
      <c r="GO123" s="13"/>
      <c r="GP123" s="13"/>
      <c r="GQ123" s="13"/>
      <c r="GR123" s="13"/>
      <c r="GS123" s="13"/>
      <c r="GT123" s="13"/>
      <c r="GU123" s="13"/>
      <c r="GV123" s="13"/>
      <c r="GW123" s="13"/>
      <c r="GX123" s="13"/>
      <c r="GY123" s="13"/>
      <c r="GZ123" s="13"/>
      <c r="HA123" s="13"/>
      <c r="HB123" s="13"/>
      <c r="HC123" s="13"/>
      <c r="HD123" s="13"/>
      <c r="HE123" s="13"/>
      <c r="HF123" s="13"/>
      <c r="HG123" s="13"/>
      <c r="HH123" s="13"/>
      <c r="HI123" s="13"/>
      <c r="HJ123" s="13"/>
      <c r="HK123" s="13"/>
      <c r="HL123" s="13"/>
      <c r="HM123" s="13"/>
      <c r="HN123" s="13"/>
      <c r="HO123" s="13"/>
      <c r="HP123" s="13"/>
      <c r="HQ123" s="13"/>
      <c r="HR123" s="13"/>
      <c r="HS123" s="13"/>
      <c r="HT123" s="13"/>
      <c r="HU123" s="13"/>
      <c r="HV123" s="13"/>
      <c r="HW123" s="13"/>
      <c r="HX123" s="13"/>
      <c r="HY123" s="13"/>
      <c r="HZ123" s="13"/>
      <c r="IA123" s="13"/>
      <c r="IB123" s="13"/>
      <c r="IC123" s="13"/>
      <c r="ID123" s="13"/>
      <c r="IE123" s="13"/>
      <c r="IF123" s="13"/>
      <c r="IG123" s="13"/>
      <c r="IH123" s="13"/>
      <c r="II123" s="13"/>
      <c r="IJ123" s="13"/>
      <c r="IK123" s="13"/>
    </row>
    <row r="124" spans="2:245" s="14" customFormat="1" ht="47.25" customHeight="1" x14ac:dyDescent="0.3">
      <c r="B124" s="154" t="s">
        <v>102</v>
      </c>
      <c r="C124" s="79" t="s">
        <v>72</v>
      </c>
      <c r="D124" s="67">
        <v>19200</v>
      </c>
      <c r="E124" s="67">
        <v>8000</v>
      </c>
      <c r="F124" s="67">
        <v>4128.1499999999996</v>
      </c>
      <c r="G124" s="68">
        <f t="shared" si="99"/>
        <v>51.601875</v>
      </c>
      <c r="H124" s="67">
        <f t="shared" si="100"/>
        <v>-3871.8500000000004</v>
      </c>
      <c r="I124" s="67"/>
      <c r="J124" s="67"/>
      <c r="K124" s="67"/>
      <c r="L124" s="65"/>
      <c r="M124" s="63"/>
      <c r="N124" s="67">
        <f t="shared" si="101"/>
        <v>19200</v>
      </c>
      <c r="O124" s="67">
        <f t="shared" si="102"/>
        <v>8000</v>
      </c>
      <c r="P124" s="67">
        <f t="shared" si="103"/>
        <v>4128.1499999999996</v>
      </c>
      <c r="Q124" s="70">
        <f t="shared" si="104"/>
        <v>51.601875</v>
      </c>
      <c r="R124" s="67">
        <f t="shared" si="105"/>
        <v>-3871.8500000000004</v>
      </c>
      <c r="S124" s="15"/>
      <c r="T124" s="15"/>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c r="BL124" s="13"/>
      <c r="BM124" s="13"/>
      <c r="BN124" s="13"/>
      <c r="BO124" s="13"/>
      <c r="BP124" s="13"/>
      <c r="BQ124" s="13"/>
      <c r="BR124" s="13"/>
      <c r="BS124" s="13"/>
      <c r="BT124" s="13"/>
      <c r="BU124" s="13"/>
      <c r="BV124" s="13"/>
      <c r="BW124" s="13"/>
      <c r="BX124" s="13"/>
      <c r="BY124" s="13"/>
      <c r="BZ124" s="13"/>
      <c r="CA124" s="13"/>
      <c r="CB124" s="13"/>
      <c r="CC124" s="13"/>
      <c r="CD124" s="13"/>
      <c r="CE124" s="13"/>
      <c r="CF124" s="13"/>
      <c r="CG124" s="13"/>
      <c r="CH124" s="13"/>
      <c r="CI124" s="13"/>
      <c r="CJ124" s="13"/>
      <c r="CK124" s="13"/>
      <c r="CL124" s="13"/>
      <c r="CM124" s="13"/>
      <c r="CN124" s="13"/>
      <c r="CO124" s="13"/>
      <c r="CP124" s="13"/>
      <c r="CQ124" s="13"/>
      <c r="CR124" s="13"/>
      <c r="CS124" s="13"/>
      <c r="CT124" s="13"/>
      <c r="CU124" s="13"/>
      <c r="CV124" s="13"/>
      <c r="CW124" s="13"/>
      <c r="CX124" s="13"/>
      <c r="CY124" s="13"/>
      <c r="CZ124" s="13"/>
      <c r="DA124" s="13"/>
      <c r="DB124" s="13"/>
      <c r="DC124" s="13"/>
      <c r="DD124" s="13"/>
      <c r="DE124" s="13"/>
      <c r="DF124" s="13"/>
      <c r="DG124" s="13"/>
      <c r="DH124" s="13"/>
      <c r="DI124" s="13"/>
      <c r="DJ124" s="13"/>
      <c r="DK124" s="13"/>
      <c r="DL124" s="13"/>
      <c r="DM124" s="13"/>
      <c r="DN124" s="13"/>
      <c r="DO124" s="13"/>
      <c r="DP124" s="13"/>
      <c r="DQ124" s="13"/>
      <c r="DR124" s="13"/>
      <c r="DS124" s="13"/>
      <c r="DT124" s="13"/>
      <c r="DU124" s="13"/>
      <c r="DV124" s="13"/>
      <c r="DW124" s="13"/>
      <c r="DX124" s="13"/>
      <c r="DY124" s="13"/>
      <c r="DZ124" s="13"/>
      <c r="EA124" s="13"/>
      <c r="EB124" s="13"/>
      <c r="EC124" s="13"/>
      <c r="ED124" s="13"/>
      <c r="EE124" s="13"/>
      <c r="EF124" s="13"/>
      <c r="EG124" s="13"/>
      <c r="EH124" s="13"/>
      <c r="EI124" s="13"/>
      <c r="EJ124" s="13"/>
      <c r="EK124" s="13"/>
      <c r="EL124" s="13"/>
      <c r="EM124" s="13"/>
      <c r="EN124" s="13"/>
      <c r="EO124" s="13"/>
      <c r="EP124" s="13"/>
      <c r="EQ124" s="13"/>
      <c r="ER124" s="13"/>
      <c r="ES124" s="13"/>
      <c r="ET124" s="13"/>
      <c r="EU124" s="13"/>
      <c r="EV124" s="13"/>
      <c r="EW124" s="13"/>
      <c r="EX124" s="13"/>
      <c r="EY124" s="13"/>
      <c r="EZ124" s="13"/>
      <c r="FA124" s="13"/>
      <c r="FB124" s="13"/>
      <c r="FC124" s="13"/>
      <c r="FD124" s="13"/>
      <c r="FE124" s="13"/>
      <c r="FF124" s="13"/>
      <c r="FG124" s="13"/>
      <c r="FH124" s="13"/>
      <c r="FI124" s="13"/>
      <c r="FJ124" s="13"/>
      <c r="FK124" s="13"/>
      <c r="FL124" s="13"/>
      <c r="FM124" s="13"/>
      <c r="FN124" s="13"/>
      <c r="FO124" s="13"/>
      <c r="FP124" s="13"/>
      <c r="FQ124" s="13"/>
      <c r="FR124" s="13"/>
      <c r="FS124" s="13"/>
      <c r="FT124" s="13"/>
      <c r="FU124" s="13"/>
      <c r="FV124" s="13"/>
      <c r="FW124" s="13"/>
      <c r="FX124" s="13"/>
      <c r="FY124" s="13"/>
      <c r="FZ124" s="13"/>
      <c r="GA124" s="13"/>
      <c r="GB124" s="13"/>
      <c r="GC124" s="13"/>
      <c r="GD124" s="13"/>
      <c r="GE124" s="13"/>
      <c r="GF124" s="13"/>
      <c r="GG124" s="13"/>
      <c r="GH124" s="13"/>
      <c r="GI124" s="13"/>
      <c r="GJ124" s="13"/>
      <c r="GK124" s="13"/>
      <c r="GL124" s="13"/>
      <c r="GM124" s="13"/>
      <c r="GN124" s="13"/>
      <c r="GO124" s="13"/>
      <c r="GP124" s="13"/>
      <c r="GQ124" s="13"/>
      <c r="GR124" s="13"/>
      <c r="GS124" s="13"/>
      <c r="GT124" s="13"/>
      <c r="GU124" s="13"/>
      <c r="GV124" s="13"/>
      <c r="GW124" s="13"/>
      <c r="GX124" s="13"/>
      <c r="GY124" s="13"/>
      <c r="GZ124" s="13"/>
      <c r="HA124" s="13"/>
      <c r="HB124" s="13"/>
      <c r="HC124" s="13"/>
      <c r="HD124" s="13"/>
      <c r="HE124" s="13"/>
      <c r="HF124" s="13"/>
      <c r="HG124" s="13"/>
      <c r="HH124" s="13"/>
      <c r="HI124" s="13"/>
      <c r="HJ124" s="13"/>
      <c r="HK124" s="13"/>
      <c r="HL124" s="13"/>
      <c r="HM124" s="13"/>
      <c r="HN124" s="13"/>
      <c r="HO124" s="13"/>
      <c r="HP124" s="13"/>
      <c r="HQ124" s="13"/>
      <c r="HR124" s="13"/>
      <c r="HS124" s="13"/>
      <c r="HT124" s="13"/>
      <c r="HU124" s="13"/>
      <c r="HV124" s="13"/>
      <c r="HW124" s="13"/>
      <c r="HX124" s="13"/>
      <c r="HY124" s="13"/>
      <c r="HZ124" s="13"/>
      <c r="IA124" s="13"/>
      <c r="IB124" s="13"/>
      <c r="IC124" s="13"/>
      <c r="ID124" s="13"/>
      <c r="IE124" s="13"/>
      <c r="IF124" s="13"/>
      <c r="IG124" s="13"/>
      <c r="IH124" s="13"/>
      <c r="II124" s="13"/>
      <c r="IJ124" s="13"/>
      <c r="IK124" s="13"/>
    </row>
    <row r="125" spans="2:245" s="14" customFormat="1" ht="69" customHeight="1" x14ac:dyDescent="0.3">
      <c r="B125" s="154" t="s">
        <v>71</v>
      </c>
      <c r="C125" s="80" t="s">
        <v>193</v>
      </c>
      <c r="D125" s="67">
        <v>4249284</v>
      </c>
      <c r="E125" s="67">
        <v>2029201</v>
      </c>
      <c r="F125" s="67">
        <v>1914637.32</v>
      </c>
      <c r="G125" s="68">
        <f t="shared" si="99"/>
        <v>94.354246819314596</v>
      </c>
      <c r="H125" s="67">
        <f t="shared" si="100"/>
        <v>-114563.67999999993</v>
      </c>
      <c r="I125" s="67"/>
      <c r="J125" s="67"/>
      <c r="K125" s="67"/>
      <c r="L125" s="65"/>
      <c r="M125" s="63"/>
      <c r="N125" s="67">
        <f t="shared" si="101"/>
        <v>4249284</v>
      </c>
      <c r="O125" s="67">
        <f t="shared" si="102"/>
        <v>2029201</v>
      </c>
      <c r="P125" s="67">
        <f t="shared" si="103"/>
        <v>1914637.32</v>
      </c>
      <c r="Q125" s="70">
        <f t="shared" si="104"/>
        <v>94.354246819314596</v>
      </c>
      <c r="R125" s="67">
        <f t="shared" si="105"/>
        <v>-114563.67999999993</v>
      </c>
      <c r="S125" s="15"/>
      <c r="T125" s="15"/>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c r="BO125" s="13"/>
      <c r="BP125" s="13"/>
      <c r="BQ125" s="13"/>
      <c r="BR125" s="13"/>
      <c r="BS125" s="13"/>
      <c r="BT125" s="13"/>
      <c r="BU125" s="13"/>
      <c r="BV125" s="13"/>
      <c r="BW125" s="13"/>
      <c r="BX125" s="13"/>
      <c r="BY125" s="13"/>
      <c r="BZ125" s="13"/>
      <c r="CA125" s="13"/>
      <c r="CB125" s="13"/>
      <c r="CC125" s="13"/>
      <c r="CD125" s="13"/>
      <c r="CE125" s="13"/>
      <c r="CF125" s="13"/>
      <c r="CG125" s="13"/>
      <c r="CH125" s="13"/>
      <c r="CI125" s="13"/>
      <c r="CJ125" s="13"/>
      <c r="CK125" s="13"/>
      <c r="CL125" s="13"/>
      <c r="CM125" s="13"/>
      <c r="CN125" s="13"/>
      <c r="CO125" s="13"/>
      <c r="CP125" s="13"/>
      <c r="CQ125" s="13"/>
      <c r="CR125" s="13"/>
      <c r="CS125" s="13"/>
      <c r="CT125" s="13"/>
      <c r="CU125" s="13"/>
      <c r="CV125" s="13"/>
      <c r="CW125" s="13"/>
      <c r="CX125" s="13"/>
      <c r="CY125" s="13"/>
      <c r="CZ125" s="13"/>
      <c r="DA125" s="13"/>
      <c r="DB125" s="13"/>
      <c r="DC125" s="13"/>
      <c r="DD125" s="13"/>
      <c r="DE125" s="13"/>
      <c r="DF125" s="13"/>
      <c r="DG125" s="13"/>
      <c r="DH125" s="13"/>
      <c r="DI125" s="13"/>
      <c r="DJ125" s="13"/>
      <c r="DK125" s="13"/>
      <c r="DL125" s="13"/>
      <c r="DM125" s="13"/>
      <c r="DN125" s="13"/>
      <c r="DO125" s="13"/>
      <c r="DP125" s="13"/>
      <c r="DQ125" s="13"/>
      <c r="DR125" s="13"/>
      <c r="DS125" s="13"/>
      <c r="DT125" s="13"/>
      <c r="DU125" s="13"/>
      <c r="DV125" s="13"/>
      <c r="DW125" s="13"/>
      <c r="DX125" s="13"/>
      <c r="DY125" s="13"/>
      <c r="DZ125" s="13"/>
      <c r="EA125" s="13"/>
      <c r="EB125" s="13"/>
      <c r="EC125" s="13"/>
      <c r="ED125" s="13"/>
      <c r="EE125" s="13"/>
      <c r="EF125" s="13"/>
      <c r="EG125" s="13"/>
      <c r="EH125" s="13"/>
      <c r="EI125" s="13"/>
      <c r="EJ125" s="13"/>
      <c r="EK125" s="13"/>
      <c r="EL125" s="13"/>
      <c r="EM125" s="13"/>
      <c r="EN125" s="13"/>
      <c r="EO125" s="13"/>
      <c r="EP125" s="13"/>
      <c r="EQ125" s="13"/>
      <c r="ER125" s="13"/>
      <c r="ES125" s="13"/>
      <c r="ET125" s="13"/>
      <c r="EU125" s="13"/>
      <c r="EV125" s="13"/>
      <c r="EW125" s="13"/>
      <c r="EX125" s="13"/>
      <c r="EY125" s="13"/>
      <c r="EZ125" s="13"/>
      <c r="FA125" s="13"/>
      <c r="FB125" s="13"/>
      <c r="FC125" s="13"/>
      <c r="FD125" s="13"/>
      <c r="FE125" s="13"/>
      <c r="FF125" s="13"/>
      <c r="FG125" s="13"/>
      <c r="FH125" s="13"/>
      <c r="FI125" s="13"/>
      <c r="FJ125" s="13"/>
      <c r="FK125" s="13"/>
      <c r="FL125" s="13"/>
      <c r="FM125" s="13"/>
      <c r="FN125" s="13"/>
      <c r="FO125" s="13"/>
      <c r="FP125" s="13"/>
      <c r="FQ125" s="13"/>
      <c r="FR125" s="13"/>
      <c r="FS125" s="13"/>
      <c r="FT125" s="13"/>
      <c r="FU125" s="13"/>
      <c r="FV125" s="13"/>
      <c r="FW125" s="13"/>
      <c r="FX125" s="13"/>
      <c r="FY125" s="13"/>
      <c r="FZ125" s="13"/>
      <c r="GA125" s="13"/>
      <c r="GB125" s="13"/>
      <c r="GC125" s="13"/>
      <c r="GD125" s="13"/>
      <c r="GE125" s="13"/>
      <c r="GF125" s="13"/>
      <c r="GG125" s="13"/>
      <c r="GH125" s="13"/>
      <c r="GI125" s="13"/>
      <c r="GJ125" s="13"/>
      <c r="GK125" s="13"/>
      <c r="GL125" s="13"/>
      <c r="GM125" s="13"/>
      <c r="GN125" s="13"/>
      <c r="GO125" s="13"/>
      <c r="GP125" s="13"/>
      <c r="GQ125" s="13"/>
      <c r="GR125" s="13"/>
      <c r="GS125" s="13"/>
      <c r="GT125" s="13"/>
      <c r="GU125" s="13"/>
      <c r="GV125" s="13"/>
      <c r="GW125" s="13"/>
      <c r="GX125" s="13"/>
      <c r="GY125" s="13"/>
      <c r="GZ125" s="13"/>
      <c r="HA125" s="13"/>
      <c r="HB125" s="13"/>
      <c r="HC125" s="13"/>
      <c r="HD125" s="13"/>
      <c r="HE125" s="13"/>
      <c r="HF125" s="13"/>
      <c r="HG125" s="13"/>
      <c r="HH125" s="13"/>
      <c r="HI125" s="13"/>
      <c r="HJ125" s="13"/>
      <c r="HK125" s="13"/>
      <c r="HL125" s="13"/>
      <c r="HM125" s="13"/>
      <c r="HN125" s="13"/>
      <c r="HO125" s="13"/>
      <c r="HP125" s="13"/>
      <c r="HQ125" s="13"/>
      <c r="HR125" s="13"/>
      <c r="HS125" s="13"/>
      <c r="HT125" s="13"/>
      <c r="HU125" s="13"/>
      <c r="HV125" s="13"/>
      <c r="HW125" s="13"/>
      <c r="HX125" s="13"/>
      <c r="HY125" s="13"/>
      <c r="HZ125" s="13"/>
      <c r="IA125" s="13"/>
      <c r="IB125" s="13"/>
      <c r="IC125" s="13"/>
      <c r="ID125" s="13"/>
      <c r="IE125" s="13"/>
      <c r="IF125" s="13"/>
      <c r="IG125" s="13"/>
      <c r="IH125" s="13"/>
      <c r="II125" s="13"/>
      <c r="IJ125" s="13"/>
      <c r="IK125" s="13"/>
    </row>
    <row r="126" spans="2:245" s="14" customFormat="1" ht="64.5" hidden="1" customHeight="1" x14ac:dyDescent="0.3">
      <c r="B126" s="154" t="s">
        <v>192</v>
      </c>
      <c r="C126" s="80" t="s">
        <v>296</v>
      </c>
      <c r="D126" s="67"/>
      <c r="E126" s="67"/>
      <c r="F126" s="67"/>
      <c r="G126" s="68" t="e">
        <f t="shared" si="99"/>
        <v>#DIV/0!</v>
      </c>
      <c r="H126" s="67">
        <f t="shared" si="100"/>
        <v>0</v>
      </c>
      <c r="I126" s="67"/>
      <c r="J126" s="67"/>
      <c r="K126" s="67"/>
      <c r="L126" s="65"/>
      <c r="M126" s="63"/>
      <c r="N126" s="67">
        <f t="shared" si="101"/>
        <v>0</v>
      </c>
      <c r="O126" s="67">
        <f t="shared" si="102"/>
        <v>0</v>
      </c>
      <c r="P126" s="67">
        <f t="shared" si="103"/>
        <v>0</v>
      </c>
      <c r="Q126" s="70" t="e">
        <f t="shared" si="104"/>
        <v>#DIV/0!</v>
      </c>
      <c r="R126" s="67">
        <f t="shared" si="105"/>
        <v>0</v>
      </c>
      <c r="S126" s="15"/>
      <c r="T126" s="15"/>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c r="BR126" s="13"/>
      <c r="BS126" s="13"/>
      <c r="BT126" s="13"/>
      <c r="BU126" s="13"/>
      <c r="BV126" s="13"/>
      <c r="BW126" s="13"/>
      <c r="BX126" s="13"/>
      <c r="BY126" s="13"/>
      <c r="BZ126" s="13"/>
      <c r="CA126" s="13"/>
      <c r="CB126" s="13"/>
      <c r="CC126" s="13"/>
      <c r="CD126" s="13"/>
      <c r="CE126" s="13"/>
      <c r="CF126" s="13"/>
      <c r="CG126" s="13"/>
      <c r="CH126" s="13"/>
      <c r="CI126" s="13"/>
      <c r="CJ126" s="13"/>
      <c r="CK126" s="13"/>
      <c r="CL126" s="13"/>
      <c r="CM126" s="13"/>
      <c r="CN126" s="13"/>
      <c r="CO126" s="13"/>
      <c r="CP126" s="13"/>
      <c r="CQ126" s="13"/>
      <c r="CR126" s="13"/>
      <c r="CS126" s="13"/>
      <c r="CT126" s="13"/>
      <c r="CU126" s="13"/>
      <c r="CV126" s="13"/>
      <c r="CW126" s="13"/>
      <c r="CX126" s="13"/>
      <c r="CY126" s="13"/>
      <c r="CZ126" s="13"/>
      <c r="DA126" s="13"/>
      <c r="DB126" s="13"/>
      <c r="DC126" s="13"/>
      <c r="DD126" s="13"/>
      <c r="DE126" s="13"/>
      <c r="DF126" s="13"/>
      <c r="DG126" s="13"/>
      <c r="DH126" s="13"/>
      <c r="DI126" s="13"/>
      <c r="DJ126" s="13"/>
      <c r="DK126" s="13"/>
      <c r="DL126" s="13"/>
      <c r="DM126" s="13"/>
      <c r="DN126" s="13"/>
      <c r="DO126" s="13"/>
      <c r="DP126" s="13"/>
      <c r="DQ126" s="13"/>
      <c r="DR126" s="13"/>
      <c r="DS126" s="13"/>
      <c r="DT126" s="13"/>
      <c r="DU126" s="13"/>
      <c r="DV126" s="13"/>
      <c r="DW126" s="13"/>
      <c r="DX126" s="13"/>
      <c r="DY126" s="13"/>
      <c r="DZ126" s="13"/>
      <c r="EA126" s="13"/>
      <c r="EB126" s="13"/>
      <c r="EC126" s="13"/>
      <c r="ED126" s="13"/>
      <c r="EE126" s="13"/>
      <c r="EF126" s="13"/>
      <c r="EG126" s="13"/>
      <c r="EH126" s="13"/>
      <c r="EI126" s="13"/>
      <c r="EJ126" s="13"/>
      <c r="EK126" s="13"/>
      <c r="EL126" s="13"/>
      <c r="EM126" s="13"/>
      <c r="EN126" s="13"/>
      <c r="EO126" s="13"/>
      <c r="EP126" s="13"/>
      <c r="EQ126" s="13"/>
      <c r="ER126" s="13"/>
      <c r="ES126" s="13"/>
      <c r="ET126" s="13"/>
      <c r="EU126" s="13"/>
      <c r="EV126" s="13"/>
      <c r="EW126" s="13"/>
      <c r="EX126" s="13"/>
      <c r="EY126" s="13"/>
      <c r="EZ126" s="13"/>
      <c r="FA126" s="13"/>
      <c r="FB126" s="13"/>
      <c r="FC126" s="13"/>
      <c r="FD126" s="13"/>
      <c r="FE126" s="13"/>
      <c r="FF126" s="13"/>
      <c r="FG126" s="13"/>
      <c r="FH126" s="13"/>
      <c r="FI126" s="13"/>
      <c r="FJ126" s="13"/>
      <c r="FK126" s="13"/>
      <c r="FL126" s="13"/>
      <c r="FM126" s="13"/>
      <c r="FN126" s="13"/>
      <c r="FO126" s="13"/>
      <c r="FP126" s="13"/>
      <c r="FQ126" s="13"/>
      <c r="FR126" s="13"/>
      <c r="FS126" s="13"/>
      <c r="FT126" s="13"/>
      <c r="FU126" s="13"/>
      <c r="FV126" s="13"/>
      <c r="FW126" s="13"/>
      <c r="FX126" s="13"/>
      <c r="FY126" s="13"/>
      <c r="FZ126" s="13"/>
      <c r="GA126" s="13"/>
      <c r="GB126" s="13"/>
      <c r="GC126" s="13"/>
      <c r="GD126" s="13"/>
      <c r="GE126" s="13"/>
      <c r="GF126" s="13"/>
      <c r="GG126" s="13"/>
      <c r="GH126" s="13"/>
      <c r="GI126" s="13"/>
      <c r="GJ126" s="13"/>
      <c r="GK126" s="13"/>
      <c r="GL126" s="13"/>
      <c r="GM126" s="13"/>
      <c r="GN126" s="13"/>
      <c r="GO126" s="13"/>
      <c r="GP126" s="13"/>
      <c r="GQ126" s="13"/>
      <c r="GR126" s="13"/>
      <c r="GS126" s="13"/>
      <c r="GT126" s="13"/>
      <c r="GU126" s="13"/>
      <c r="GV126" s="13"/>
      <c r="GW126" s="13"/>
      <c r="GX126" s="13"/>
      <c r="GY126" s="13"/>
      <c r="GZ126" s="13"/>
      <c r="HA126" s="13"/>
      <c r="HB126" s="13"/>
      <c r="HC126" s="13"/>
      <c r="HD126" s="13"/>
      <c r="HE126" s="13"/>
      <c r="HF126" s="13"/>
      <c r="HG126" s="13"/>
      <c r="HH126" s="13"/>
      <c r="HI126" s="13"/>
      <c r="HJ126" s="13"/>
      <c r="HK126" s="13"/>
      <c r="HL126" s="13"/>
      <c r="HM126" s="13"/>
      <c r="HN126" s="13"/>
      <c r="HO126" s="13"/>
      <c r="HP126" s="13"/>
      <c r="HQ126" s="13"/>
      <c r="HR126" s="13"/>
      <c r="HS126" s="13"/>
      <c r="HT126" s="13"/>
      <c r="HU126" s="13"/>
      <c r="HV126" s="13"/>
      <c r="HW126" s="13"/>
      <c r="HX126" s="13"/>
      <c r="HY126" s="13"/>
      <c r="HZ126" s="13"/>
      <c r="IA126" s="13"/>
      <c r="IB126" s="13"/>
      <c r="IC126" s="13"/>
      <c r="ID126" s="13"/>
      <c r="IE126" s="13"/>
      <c r="IF126" s="13"/>
      <c r="IG126" s="13"/>
      <c r="IH126" s="13"/>
      <c r="II126" s="13"/>
      <c r="IJ126" s="13"/>
      <c r="IK126" s="13"/>
    </row>
    <row r="127" spans="2:245" s="14" customFormat="1" ht="36.75" hidden="1" customHeight="1" x14ac:dyDescent="0.3">
      <c r="B127" s="157" t="s">
        <v>77</v>
      </c>
      <c r="C127" s="22" t="s">
        <v>194</v>
      </c>
      <c r="D127" s="71">
        <f>SUM(D128:D136)</f>
        <v>0</v>
      </c>
      <c r="E127" s="71"/>
      <c r="F127" s="71">
        <f>SUM(F128:F136)</f>
        <v>0</v>
      </c>
      <c r="G127" s="64" t="e">
        <f t="shared" si="99"/>
        <v>#DIV/0!</v>
      </c>
      <c r="H127" s="63">
        <f t="shared" si="100"/>
        <v>0</v>
      </c>
      <c r="I127" s="71"/>
      <c r="J127" s="71"/>
      <c r="K127" s="67"/>
      <c r="L127" s="65"/>
      <c r="M127" s="63"/>
      <c r="N127" s="63">
        <f t="shared" si="101"/>
        <v>0</v>
      </c>
      <c r="O127" s="63">
        <f t="shared" si="102"/>
        <v>0</v>
      </c>
      <c r="P127" s="63">
        <f t="shared" si="103"/>
        <v>0</v>
      </c>
      <c r="Q127" s="66" t="e">
        <f t="shared" si="104"/>
        <v>#DIV/0!</v>
      </c>
      <c r="R127" s="63">
        <f t="shared" si="105"/>
        <v>0</v>
      </c>
      <c r="S127" s="15"/>
      <c r="T127" s="15"/>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c r="BM127" s="13"/>
      <c r="BN127" s="13"/>
      <c r="BO127" s="13"/>
      <c r="BP127" s="13"/>
      <c r="BQ127" s="13"/>
      <c r="BR127" s="13"/>
      <c r="BS127" s="13"/>
      <c r="BT127" s="13"/>
      <c r="BU127" s="13"/>
      <c r="BV127" s="13"/>
      <c r="BW127" s="13"/>
      <c r="BX127" s="13"/>
      <c r="BY127" s="13"/>
      <c r="BZ127" s="13"/>
      <c r="CA127" s="13"/>
      <c r="CB127" s="13"/>
      <c r="CC127" s="13"/>
      <c r="CD127" s="13"/>
      <c r="CE127" s="13"/>
      <c r="CF127" s="13"/>
      <c r="CG127" s="13"/>
      <c r="CH127" s="13"/>
      <c r="CI127" s="13"/>
      <c r="CJ127" s="13"/>
      <c r="CK127" s="13"/>
      <c r="CL127" s="13"/>
      <c r="CM127" s="13"/>
      <c r="CN127" s="13"/>
      <c r="CO127" s="13"/>
      <c r="CP127" s="13"/>
      <c r="CQ127" s="13"/>
      <c r="CR127" s="13"/>
      <c r="CS127" s="13"/>
      <c r="CT127" s="13"/>
      <c r="CU127" s="13"/>
      <c r="CV127" s="13"/>
      <c r="CW127" s="13"/>
      <c r="CX127" s="13"/>
      <c r="CY127" s="13"/>
      <c r="CZ127" s="13"/>
      <c r="DA127" s="13"/>
      <c r="DB127" s="13"/>
      <c r="DC127" s="13"/>
      <c r="DD127" s="13"/>
      <c r="DE127" s="13"/>
      <c r="DF127" s="13"/>
      <c r="DG127" s="13"/>
      <c r="DH127" s="13"/>
      <c r="DI127" s="13"/>
      <c r="DJ127" s="13"/>
      <c r="DK127" s="13"/>
      <c r="DL127" s="13"/>
      <c r="DM127" s="13"/>
      <c r="DN127" s="13"/>
      <c r="DO127" s="13"/>
      <c r="DP127" s="13"/>
      <c r="DQ127" s="13"/>
      <c r="DR127" s="13"/>
      <c r="DS127" s="13"/>
      <c r="DT127" s="13"/>
      <c r="DU127" s="13"/>
      <c r="DV127" s="13"/>
      <c r="DW127" s="13"/>
      <c r="DX127" s="13"/>
      <c r="DY127" s="13"/>
      <c r="DZ127" s="13"/>
      <c r="EA127" s="13"/>
      <c r="EB127" s="13"/>
      <c r="EC127" s="13"/>
      <c r="ED127" s="13"/>
      <c r="EE127" s="13"/>
      <c r="EF127" s="13"/>
      <c r="EG127" s="13"/>
      <c r="EH127" s="13"/>
      <c r="EI127" s="13"/>
      <c r="EJ127" s="13"/>
      <c r="EK127" s="13"/>
      <c r="EL127" s="13"/>
      <c r="EM127" s="13"/>
      <c r="EN127" s="13"/>
      <c r="EO127" s="13"/>
      <c r="EP127" s="13"/>
      <c r="EQ127" s="13"/>
      <c r="ER127" s="13"/>
      <c r="ES127" s="13"/>
      <c r="ET127" s="13"/>
      <c r="EU127" s="13"/>
      <c r="EV127" s="13"/>
      <c r="EW127" s="13"/>
      <c r="EX127" s="13"/>
      <c r="EY127" s="13"/>
      <c r="EZ127" s="13"/>
      <c r="FA127" s="13"/>
      <c r="FB127" s="13"/>
      <c r="FC127" s="13"/>
      <c r="FD127" s="13"/>
      <c r="FE127" s="13"/>
      <c r="FF127" s="13"/>
      <c r="FG127" s="13"/>
      <c r="FH127" s="13"/>
      <c r="FI127" s="13"/>
      <c r="FJ127" s="13"/>
      <c r="FK127" s="13"/>
      <c r="FL127" s="13"/>
      <c r="FM127" s="13"/>
      <c r="FN127" s="13"/>
      <c r="FO127" s="13"/>
      <c r="FP127" s="13"/>
      <c r="FQ127" s="13"/>
      <c r="FR127" s="13"/>
      <c r="FS127" s="13"/>
      <c r="FT127" s="13"/>
      <c r="FU127" s="13"/>
      <c r="FV127" s="13"/>
      <c r="FW127" s="13"/>
      <c r="FX127" s="13"/>
      <c r="FY127" s="13"/>
      <c r="FZ127" s="13"/>
      <c r="GA127" s="13"/>
      <c r="GB127" s="13"/>
      <c r="GC127" s="13"/>
      <c r="GD127" s="13"/>
      <c r="GE127" s="13"/>
      <c r="GF127" s="13"/>
      <c r="GG127" s="13"/>
      <c r="GH127" s="13"/>
      <c r="GI127" s="13"/>
      <c r="GJ127" s="13"/>
      <c r="GK127" s="13"/>
      <c r="GL127" s="13"/>
      <c r="GM127" s="13"/>
      <c r="GN127" s="13"/>
      <c r="GO127" s="13"/>
      <c r="GP127" s="13"/>
      <c r="GQ127" s="13"/>
      <c r="GR127" s="13"/>
      <c r="GS127" s="13"/>
      <c r="GT127" s="13"/>
      <c r="GU127" s="13"/>
      <c r="GV127" s="13"/>
      <c r="GW127" s="13"/>
      <c r="GX127" s="13"/>
      <c r="GY127" s="13"/>
      <c r="GZ127" s="13"/>
      <c r="HA127" s="13"/>
      <c r="HB127" s="13"/>
      <c r="HC127" s="13"/>
      <c r="HD127" s="13"/>
      <c r="HE127" s="13"/>
      <c r="HF127" s="13"/>
      <c r="HG127" s="13"/>
      <c r="HH127" s="13"/>
      <c r="HI127" s="13"/>
      <c r="HJ127" s="13"/>
      <c r="HK127" s="13"/>
      <c r="HL127" s="13"/>
      <c r="HM127" s="13"/>
      <c r="HN127" s="13"/>
      <c r="HO127" s="13"/>
      <c r="HP127" s="13"/>
      <c r="HQ127" s="13"/>
      <c r="HR127" s="13"/>
      <c r="HS127" s="13"/>
      <c r="HT127" s="13"/>
      <c r="HU127" s="13"/>
      <c r="HV127" s="13"/>
      <c r="HW127" s="13"/>
      <c r="HX127" s="13"/>
      <c r="HY127" s="13"/>
      <c r="HZ127" s="13"/>
      <c r="IA127" s="13"/>
      <c r="IB127" s="13"/>
      <c r="IC127" s="13"/>
      <c r="ID127" s="13"/>
      <c r="IE127" s="13"/>
      <c r="IF127" s="13"/>
      <c r="IG127" s="13"/>
      <c r="IH127" s="13"/>
      <c r="II127" s="13"/>
      <c r="IJ127" s="13"/>
      <c r="IK127" s="13"/>
    </row>
    <row r="128" spans="2:245" s="14" customFormat="1" ht="29.25" hidden="1" customHeight="1" x14ac:dyDescent="0.3">
      <c r="B128" s="154" t="s">
        <v>38</v>
      </c>
      <c r="C128" s="79" t="s">
        <v>39</v>
      </c>
      <c r="D128" s="67"/>
      <c r="E128" s="67"/>
      <c r="F128" s="67"/>
      <c r="G128" s="64" t="e">
        <f t="shared" si="99"/>
        <v>#DIV/0!</v>
      </c>
      <c r="H128" s="63">
        <f t="shared" si="100"/>
        <v>0</v>
      </c>
      <c r="I128" s="67"/>
      <c r="J128" s="67"/>
      <c r="K128" s="67"/>
      <c r="L128" s="65"/>
      <c r="M128" s="63"/>
      <c r="N128" s="63">
        <f t="shared" si="101"/>
        <v>0</v>
      </c>
      <c r="O128" s="63">
        <f t="shared" si="102"/>
        <v>0</v>
      </c>
      <c r="P128" s="63">
        <f t="shared" si="103"/>
        <v>0</v>
      </c>
      <c r="Q128" s="66" t="e">
        <f t="shared" si="104"/>
        <v>#DIV/0!</v>
      </c>
      <c r="R128" s="63">
        <f t="shared" si="105"/>
        <v>0</v>
      </c>
      <c r="S128" s="15"/>
      <c r="T128" s="15"/>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c r="BM128" s="13"/>
      <c r="BN128" s="13"/>
      <c r="BO128" s="13"/>
      <c r="BP128" s="13"/>
      <c r="BQ128" s="13"/>
      <c r="BR128" s="13"/>
      <c r="BS128" s="13"/>
      <c r="BT128" s="13"/>
      <c r="BU128" s="13"/>
      <c r="BV128" s="13"/>
      <c r="BW128" s="13"/>
      <c r="BX128" s="13"/>
      <c r="BY128" s="13"/>
      <c r="BZ128" s="13"/>
      <c r="CA128" s="13"/>
      <c r="CB128" s="13"/>
      <c r="CC128" s="13"/>
      <c r="CD128" s="13"/>
      <c r="CE128" s="13"/>
      <c r="CF128" s="13"/>
      <c r="CG128" s="13"/>
      <c r="CH128" s="13"/>
      <c r="CI128" s="13"/>
      <c r="CJ128" s="13"/>
      <c r="CK128" s="13"/>
      <c r="CL128" s="13"/>
      <c r="CM128" s="13"/>
      <c r="CN128" s="13"/>
      <c r="CO128" s="13"/>
      <c r="CP128" s="13"/>
      <c r="CQ128" s="13"/>
      <c r="CR128" s="13"/>
      <c r="CS128" s="13"/>
      <c r="CT128" s="13"/>
      <c r="CU128" s="13"/>
      <c r="CV128" s="13"/>
      <c r="CW128" s="13"/>
      <c r="CX128" s="13"/>
      <c r="CY128" s="13"/>
      <c r="CZ128" s="13"/>
      <c r="DA128" s="13"/>
      <c r="DB128" s="13"/>
      <c r="DC128" s="13"/>
      <c r="DD128" s="13"/>
      <c r="DE128" s="13"/>
      <c r="DF128" s="13"/>
      <c r="DG128" s="13"/>
      <c r="DH128" s="13"/>
      <c r="DI128" s="13"/>
      <c r="DJ128" s="13"/>
      <c r="DK128" s="13"/>
      <c r="DL128" s="13"/>
      <c r="DM128" s="13"/>
      <c r="DN128" s="13"/>
      <c r="DO128" s="13"/>
      <c r="DP128" s="13"/>
      <c r="DQ128" s="13"/>
      <c r="DR128" s="13"/>
      <c r="DS128" s="13"/>
      <c r="DT128" s="13"/>
      <c r="DU128" s="13"/>
      <c r="DV128" s="13"/>
      <c r="DW128" s="13"/>
      <c r="DX128" s="13"/>
      <c r="DY128" s="13"/>
      <c r="DZ128" s="13"/>
      <c r="EA128" s="13"/>
      <c r="EB128" s="13"/>
      <c r="EC128" s="13"/>
      <c r="ED128" s="13"/>
      <c r="EE128" s="13"/>
      <c r="EF128" s="13"/>
      <c r="EG128" s="13"/>
      <c r="EH128" s="13"/>
      <c r="EI128" s="13"/>
      <c r="EJ128" s="13"/>
      <c r="EK128" s="13"/>
      <c r="EL128" s="13"/>
      <c r="EM128" s="13"/>
      <c r="EN128" s="13"/>
      <c r="EO128" s="13"/>
      <c r="EP128" s="13"/>
      <c r="EQ128" s="13"/>
      <c r="ER128" s="13"/>
      <c r="ES128" s="13"/>
      <c r="ET128" s="13"/>
      <c r="EU128" s="13"/>
      <c r="EV128" s="13"/>
      <c r="EW128" s="13"/>
      <c r="EX128" s="13"/>
      <c r="EY128" s="13"/>
      <c r="EZ128" s="13"/>
      <c r="FA128" s="13"/>
      <c r="FB128" s="13"/>
      <c r="FC128" s="13"/>
      <c r="FD128" s="13"/>
      <c r="FE128" s="13"/>
      <c r="FF128" s="13"/>
      <c r="FG128" s="13"/>
      <c r="FH128" s="13"/>
      <c r="FI128" s="13"/>
      <c r="FJ128" s="13"/>
      <c r="FK128" s="13"/>
      <c r="FL128" s="13"/>
      <c r="FM128" s="13"/>
      <c r="FN128" s="13"/>
      <c r="FO128" s="13"/>
      <c r="FP128" s="13"/>
      <c r="FQ128" s="13"/>
      <c r="FR128" s="13"/>
      <c r="FS128" s="13"/>
      <c r="FT128" s="13"/>
      <c r="FU128" s="13"/>
      <c r="FV128" s="13"/>
      <c r="FW128" s="13"/>
      <c r="FX128" s="13"/>
      <c r="FY128" s="13"/>
      <c r="FZ128" s="13"/>
      <c r="GA128" s="13"/>
      <c r="GB128" s="13"/>
      <c r="GC128" s="13"/>
      <c r="GD128" s="13"/>
      <c r="GE128" s="13"/>
      <c r="GF128" s="13"/>
      <c r="GG128" s="13"/>
      <c r="GH128" s="13"/>
      <c r="GI128" s="13"/>
      <c r="GJ128" s="13"/>
      <c r="GK128" s="13"/>
      <c r="GL128" s="13"/>
      <c r="GM128" s="13"/>
      <c r="GN128" s="13"/>
      <c r="GO128" s="13"/>
      <c r="GP128" s="13"/>
      <c r="GQ128" s="13"/>
      <c r="GR128" s="13"/>
      <c r="GS128" s="13"/>
      <c r="GT128" s="13"/>
      <c r="GU128" s="13"/>
      <c r="GV128" s="13"/>
      <c r="GW128" s="13"/>
      <c r="GX128" s="13"/>
      <c r="GY128" s="13"/>
      <c r="GZ128" s="13"/>
      <c r="HA128" s="13"/>
      <c r="HB128" s="13"/>
      <c r="HC128" s="13"/>
      <c r="HD128" s="13"/>
      <c r="HE128" s="13"/>
      <c r="HF128" s="13"/>
      <c r="HG128" s="13"/>
      <c r="HH128" s="13"/>
      <c r="HI128" s="13"/>
      <c r="HJ128" s="13"/>
      <c r="HK128" s="13"/>
      <c r="HL128" s="13"/>
      <c r="HM128" s="13"/>
      <c r="HN128" s="13"/>
      <c r="HO128" s="13"/>
      <c r="HP128" s="13"/>
      <c r="HQ128" s="13"/>
      <c r="HR128" s="13"/>
      <c r="HS128" s="13"/>
      <c r="HT128" s="13"/>
      <c r="HU128" s="13"/>
      <c r="HV128" s="13"/>
      <c r="HW128" s="13"/>
      <c r="HX128" s="13"/>
      <c r="HY128" s="13"/>
      <c r="HZ128" s="13"/>
      <c r="IA128" s="13"/>
      <c r="IB128" s="13"/>
      <c r="IC128" s="13"/>
      <c r="ID128" s="13"/>
      <c r="IE128" s="13"/>
      <c r="IF128" s="13"/>
      <c r="IG128" s="13"/>
      <c r="IH128" s="13"/>
      <c r="II128" s="13"/>
      <c r="IJ128" s="13"/>
      <c r="IK128" s="13"/>
    </row>
    <row r="129" spans="2:245" s="14" customFormat="1" ht="26.25" hidden="1" customHeight="1" x14ac:dyDescent="0.3">
      <c r="B129" s="154" t="s">
        <v>45</v>
      </c>
      <c r="C129" s="79" t="s">
        <v>195</v>
      </c>
      <c r="D129" s="67"/>
      <c r="E129" s="67"/>
      <c r="F129" s="67"/>
      <c r="G129" s="64" t="e">
        <f t="shared" si="99"/>
        <v>#DIV/0!</v>
      </c>
      <c r="H129" s="63">
        <f t="shared" si="100"/>
        <v>0</v>
      </c>
      <c r="I129" s="67"/>
      <c r="J129" s="67"/>
      <c r="K129" s="67"/>
      <c r="L129" s="65"/>
      <c r="M129" s="63"/>
      <c r="N129" s="63">
        <f t="shared" si="101"/>
        <v>0</v>
      </c>
      <c r="O129" s="63">
        <f t="shared" si="102"/>
        <v>0</v>
      </c>
      <c r="P129" s="63">
        <f t="shared" si="103"/>
        <v>0</v>
      </c>
      <c r="Q129" s="66" t="e">
        <f t="shared" si="104"/>
        <v>#DIV/0!</v>
      </c>
      <c r="R129" s="63">
        <f t="shared" si="105"/>
        <v>0</v>
      </c>
      <c r="S129" s="15"/>
      <c r="T129" s="15"/>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c r="BM129" s="13"/>
      <c r="BN129" s="13"/>
      <c r="BO129" s="13"/>
      <c r="BP129" s="13"/>
      <c r="BQ129" s="13"/>
      <c r="BR129" s="13"/>
      <c r="BS129" s="13"/>
      <c r="BT129" s="13"/>
      <c r="BU129" s="13"/>
      <c r="BV129" s="13"/>
      <c r="BW129" s="13"/>
      <c r="BX129" s="13"/>
      <c r="BY129" s="13"/>
      <c r="BZ129" s="13"/>
      <c r="CA129" s="13"/>
      <c r="CB129" s="13"/>
      <c r="CC129" s="13"/>
      <c r="CD129" s="13"/>
      <c r="CE129" s="13"/>
      <c r="CF129" s="13"/>
      <c r="CG129" s="13"/>
      <c r="CH129" s="13"/>
      <c r="CI129" s="13"/>
      <c r="CJ129" s="13"/>
      <c r="CK129" s="13"/>
      <c r="CL129" s="13"/>
      <c r="CM129" s="13"/>
      <c r="CN129" s="13"/>
      <c r="CO129" s="13"/>
      <c r="CP129" s="13"/>
      <c r="CQ129" s="13"/>
      <c r="CR129" s="13"/>
      <c r="CS129" s="13"/>
      <c r="CT129" s="13"/>
      <c r="CU129" s="13"/>
      <c r="CV129" s="13"/>
      <c r="CW129" s="13"/>
      <c r="CX129" s="13"/>
      <c r="CY129" s="13"/>
      <c r="CZ129" s="13"/>
      <c r="DA129" s="13"/>
      <c r="DB129" s="13"/>
      <c r="DC129" s="13"/>
      <c r="DD129" s="13"/>
      <c r="DE129" s="13"/>
      <c r="DF129" s="13"/>
      <c r="DG129" s="13"/>
      <c r="DH129" s="13"/>
      <c r="DI129" s="13"/>
      <c r="DJ129" s="13"/>
      <c r="DK129" s="13"/>
      <c r="DL129" s="13"/>
      <c r="DM129" s="13"/>
      <c r="DN129" s="13"/>
      <c r="DO129" s="13"/>
      <c r="DP129" s="13"/>
      <c r="DQ129" s="13"/>
      <c r="DR129" s="13"/>
      <c r="DS129" s="13"/>
      <c r="DT129" s="13"/>
      <c r="DU129" s="13"/>
      <c r="DV129" s="13"/>
      <c r="DW129" s="13"/>
      <c r="DX129" s="13"/>
      <c r="DY129" s="13"/>
      <c r="DZ129" s="13"/>
      <c r="EA129" s="13"/>
      <c r="EB129" s="13"/>
      <c r="EC129" s="13"/>
      <c r="ED129" s="13"/>
      <c r="EE129" s="13"/>
      <c r="EF129" s="13"/>
      <c r="EG129" s="13"/>
      <c r="EH129" s="13"/>
      <c r="EI129" s="13"/>
      <c r="EJ129" s="13"/>
      <c r="EK129" s="13"/>
      <c r="EL129" s="13"/>
      <c r="EM129" s="13"/>
      <c r="EN129" s="13"/>
      <c r="EO129" s="13"/>
      <c r="EP129" s="13"/>
      <c r="EQ129" s="13"/>
      <c r="ER129" s="13"/>
      <c r="ES129" s="13"/>
      <c r="ET129" s="13"/>
      <c r="EU129" s="13"/>
      <c r="EV129" s="13"/>
      <c r="EW129" s="13"/>
      <c r="EX129" s="13"/>
      <c r="EY129" s="13"/>
      <c r="EZ129" s="13"/>
      <c r="FA129" s="13"/>
      <c r="FB129" s="13"/>
      <c r="FC129" s="13"/>
      <c r="FD129" s="13"/>
      <c r="FE129" s="13"/>
      <c r="FF129" s="13"/>
      <c r="FG129" s="13"/>
      <c r="FH129" s="13"/>
      <c r="FI129" s="13"/>
      <c r="FJ129" s="13"/>
      <c r="FK129" s="13"/>
      <c r="FL129" s="13"/>
      <c r="FM129" s="13"/>
      <c r="FN129" s="13"/>
      <c r="FO129" s="13"/>
      <c r="FP129" s="13"/>
      <c r="FQ129" s="13"/>
      <c r="FR129" s="13"/>
      <c r="FS129" s="13"/>
      <c r="FT129" s="13"/>
      <c r="FU129" s="13"/>
      <c r="FV129" s="13"/>
      <c r="FW129" s="13"/>
      <c r="FX129" s="13"/>
      <c r="FY129" s="13"/>
      <c r="FZ129" s="13"/>
      <c r="GA129" s="13"/>
      <c r="GB129" s="13"/>
      <c r="GC129" s="13"/>
      <c r="GD129" s="13"/>
      <c r="GE129" s="13"/>
      <c r="GF129" s="13"/>
      <c r="GG129" s="13"/>
      <c r="GH129" s="13"/>
      <c r="GI129" s="13"/>
      <c r="GJ129" s="13"/>
      <c r="GK129" s="13"/>
      <c r="GL129" s="13"/>
      <c r="GM129" s="13"/>
      <c r="GN129" s="13"/>
      <c r="GO129" s="13"/>
      <c r="GP129" s="13"/>
      <c r="GQ129" s="13"/>
      <c r="GR129" s="13"/>
      <c r="GS129" s="13"/>
      <c r="GT129" s="13"/>
      <c r="GU129" s="13"/>
      <c r="GV129" s="13"/>
      <c r="GW129" s="13"/>
      <c r="GX129" s="13"/>
      <c r="GY129" s="13"/>
      <c r="GZ129" s="13"/>
      <c r="HA129" s="13"/>
      <c r="HB129" s="13"/>
      <c r="HC129" s="13"/>
      <c r="HD129" s="13"/>
      <c r="HE129" s="13"/>
      <c r="HF129" s="13"/>
      <c r="HG129" s="13"/>
      <c r="HH129" s="13"/>
      <c r="HI129" s="13"/>
      <c r="HJ129" s="13"/>
      <c r="HK129" s="13"/>
      <c r="HL129" s="13"/>
      <c r="HM129" s="13"/>
      <c r="HN129" s="13"/>
      <c r="HO129" s="13"/>
      <c r="HP129" s="13"/>
      <c r="HQ129" s="13"/>
      <c r="HR129" s="13"/>
      <c r="HS129" s="13"/>
      <c r="HT129" s="13"/>
      <c r="HU129" s="13"/>
      <c r="HV129" s="13"/>
      <c r="HW129" s="13"/>
      <c r="HX129" s="13"/>
      <c r="HY129" s="13"/>
      <c r="HZ129" s="13"/>
      <c r="IA129" s="13"/>
      <c r="IB129" s="13"/>
      <c r="IC129" s="13"/>
      <c r="ID129" s="13"/>
      <c r="IE129" s="13"/>
      <c r="IF129" s="13"/>
      <c r="IG129" s="13"/>
      <c r="IH129" s="13"/>
      <c r="II129" s="13"/>
      <c r="IJ129" s="13"/>
      <c r="IK129" s="13"/>
    </row>
    <row r="130" spans="2:245" s="16" customFormat="1" ht="25.5" hidden="1" customHeight="1" x14ac:dyDescent="0.3">
      <c r="B130" s="154" t="s">
        <v>46</v>
      </c>
      <c r="C130" s="80" t="s">
        <v>40</v>
      </c>
      <c r="D130" s="67"/>
      <c r="E130" s="67"/>
      <c r="F130" s="67"/>
      <c r="G130" s="64" t="e">
        <f t="shared" si="99"/>
        <v>#DIV/0!</v>
      </c>
      <c r="H130" s="63">
        <f t="shared" si="100"/>
        <v>0</v>
      </c>
      <c r="I130" s="67"/>
      <c r="J130" s="67"/>
      <c r="K130" s="67"/>
      <c r="L130" s="65"/>
      <c r="M130" s="63"/>
      <c r="N130" s="63">
        <f t="shared" si="101"/>
        <v>0</v>
      </c>
      <c r="O130" s="63">
        <f t="shared" si="102"/>
        <v>0</v>
      </c>
      <c r="P130" s="63">
        <f t="shared" si="103"/>
        <v>0</v>
      </c>
      <c r="Q130" s="66" t="e">
        <f t="shared" si="104"/>
        <v>#DIV/0!</v>
      </c>
      <c r="R130" s="63">
        <f t="shared" si="105"/>
        <v>0</v>
      </c>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c r="BI130" s="15"/>
      <c r="BJ130" s="15"/>
      <c r="BK130" s="15"/>
      <c r="BL130" s="15"/>
      <c r="BM130" s="15"/>
      <c r="BN130" s="15"/>
      <c r="BO130" s="15"/>
      <c r="BP130" s="15"/>
      <c r="BQ130" s="15"/>
      <c r="BR130" s="15"/>
      <c r="BS130" s="15"/>
      <c r="BT130" s="15"/>
      <c r="BU130" s="15"/>
      <c r="BV130" s="15"/>
      <c r="BW130" s="15"/>
      <c r="BX130" s="15"/>
      <c r="BY130" s="15"/>
      <c r="BZ130" s="15"/>
      <c r="CA130" s="15"/>
      <c r="CB130" s="15"/>
      <c r="CC130" s="15"/>
      <c r="CD130" s="15"/>
      <c r="CE130" s="15"/>
      <c r="CF130" s="15"/>
      <c r="CG130" s="15"/>
      <c r="CH130" s="15"/>
      <c r="CI130" s="15"/>
      <c r="CJ130" s="15"/>
      <c r="CK130" s="15"/>
      <c r="CL130" s="15"/>
      <c r="CM130" s="15"/>
      <c r="CN130" s="15"/>
      <c r="CO130" s="15"/>
      <c r="CP130" s="15"/>
      <c r="CQ130" s="15"/>
      <c r="CR130" s="15"/>
      <c r="CS130" s="15"/>
      <c r="CT130" s="15"/>
      <c r="CU130" s="15"/>
      <c r="CV130" s="15"/>
      <c r="CW130" s="15"/>
      <c r="CX130" s="15"/>
      <c r="CY130" s="15"/>
      <c r="CZ130" s="15"/>
      <c r="DA130" s="15"/>
      <c r="DB130" s="15"/>
      <c r="DC130" s="15"/>
      <c r="DD130" s="15"/>
      <c r="DE130" s="15"/>
      <c r="DF130" s="15"/>
      <c r="DG130" s="15"/>
      <c r="DH130" s="15"/>
      <c r="DI130" s="15"/>
      <c r="DJ130" s="15"/>
      <c r="DK130" s="15"/>
      <c r="DL130" s="15"/>
      <c r="DM130" s="15"/>
      <c r="DN130" s="15"/>
      <c r="DO130" s="15"/>
      <c r="DP130" s="15"/>
      <c r="DQ130" s="15"/>
      <c r="DR130" s="15"/>
      <c r="DS130" s="15"/>
      <c r="DT130" s="15"/>
      <c r="DU130" s="15"/>
      <c r="DV130" s="15"/>
      <c r="DW130" s="15"/>
      <c r="DX130" s="15"/>
      <c r="DY130" s="15"/>
      <c r="DZ130" s="15"/>
      <c r="EA130" s="15"/>
      <c r="EB130" s="15"/>
      <c r="EC130" s="15"/>
      <c r="ED130" s="15"/>
      <c r="EE130" s="15"/>
      <c r="EF130" s="15"/>
      <c r="EG130" s="15"/>
      <c r="EH130" s="15"/>
      <c r="EI130" s="15"/>
      <c r="EJ130" s="15"/>
      <c r="EK130" s="15"/>
      <c r="EL130" s="15"/>
      <c r="EM130" s="15"/>
      <c r="EN130" s="15"/>
      <c r="EO130" s="15"/>
      <c r="EP130" s="15"/>
      <c r="EQ130" s="15"/>
      <c r="ER130" s="15"/>
      <c r="ES130" s="15"/>
      <c r="ET130" s="15"/>
      <c r="EU130" s="15"/>
      <c r="EV130" s="15"/>
      <c r="EW130" s="15"/>
      <c r="EX130" s="15"/>
      <c r="EY130" s="15"/>
      <c r="EZ130" s="15"/>
      <c r="FA130" s="15"/>
      <c r="FB130" s="15"/>
      <c r="FC130" s="15"/>
      <c r="FD130" s="15"/>
      <c r="FE130" s="15"/>
      <c r="FF130" s="15"/>
      <c r="FG130" s="15"/>
      <c r="FH130" s="15"/>
      <c r="FI130" s="15"/>
      <c r="FJ130" s="15"/>
      <c r="FK130" s="15"/>
      <c r="FL130" s="15"/>
      <c r="FM130" s="15"/>
      <c r="FN130" s="15"/>
      <c r="FO130" s="15"/>
      <c r="FP130" s="15"/>
      <c r="FQ130" s="15"/>
      <c r="FR130" s="15"/>
      <c r="FS130" s="15"/>
      <c r="FT130" s="15"/>
      <c r="FU130" s="15"/>
      <c r="FV130" s="15"/>
      <c r="FW130" s="15"/>
      <c r="FX130" s="15"/>
      <c r="FY130" s="15"/>
      <c r="FZ130" s="15"/>
      <c r="GA130" s="15"/>
      <c r="GB130" s="15"/>
      <c r="GC130" s="15"/>
      <c r="GD130" s="15"/>
      <c r="GE130" s="15"/>
      <c r="GF130" s="15"/>
      <c r="GG130" s="15"/>
      <c r="GH130" s="15"/>
      <c r="GI130" s="15"/>
      <c r="GJ130" s="15"/>
      <c r="GK130" s="15"/>
      <c r="GL130" s="15"/>
      <c r="GM130" s="15"/>
      <c r="GN130" s="15"/>
      <c r="GO130" s="15"/>
      <c r="GP130" s="15"/>
      <c r="GQ130" s="15"/>
      <c r="GR130" s="15"/>
      <c r="GS130" s="15"/>
      <c r="GT130" s="15"/>
      <c r="GU130" s="15"/>
      <c r="GV130" s="15"/>
      <c r="GW130" s="15"/>
      <c r="GX130" s="15"/>
      <c r="GY130" s="15"/>
      <c r="GZ130" s="15"/>
      <c r="HA130" s="15"/>
      <c r="HB130" s="15"/>
      <c r="HC130" s="15"/>
      <c r="HD130" s="15"/>
      <c r="HE130" s="15"/>
      <c r="HF130" s="15"/>
      <c r="HG130" s="15"/>
      <c r="HH130" s="15"/>
      <c r="HI130" s="15"/>
      <c r="HJ130" s="15"/>
      <c r="HK130" s="15"/>
      <c r="HL130" s="15"/>
      <c r="HM130" s="15"/>
      <c r="HN130" s="15"/>
      <c r="HO130" s="15"/>
      <c r="HP130" s="15"/>
      <c r="HQ130" s="15"/>
      <c r="HR130" s="15"/>
      <c r="HS130" s="15"/>
      <c r="HT130" s="15"/>
      <c r="HU130" s="15"/>
      <c r="HV130" s="15"/>
      <c r="HW130" s="15"/>
      <c r="HX130" s="15"/>
      <c r="HY130" s="15"/>
      <c r="HZ130" s="15"/>
      <c r="IA130" s="15"/>
      <c r="IB130" s="15"/>
      <c r="IC130" s="15"/>
      <c r="ID130" s="15"/>
      <c r="IE130" s="15"/>
      <c r="IF130" s="15"/>
      <c r="IG130" s="15"/>
      <c r="IH130" s="15"/>
      <c r="II130" s="15"/>
      <c r="IJ130" s="15"/>
      <c r="IK130" s="15"/>
    </row>
    <row r="131" spans="2:245" s="16" customFormat="1" ht="36.75" hidden="1" customHeight="1" x14ac:dyDescent="0.3">
      <c r="B131" s="154" t="s">
        <v>47</v>
      </c>
      <c r="C131" s="80" t="s">
        <v>41</v>
      </c>
      <c r="D131" s="67"/>
      <c r="E131" s="67"/>
      <c r="F131" s="67"/>
      <c r="G131" s="64" t="e">
        <f t="shared" si="99"/>
        <v>#DIV/0!</v>
      </c>
      <c r="H131" s="63">
        <f t="shared" si="100"/>
        <v>0</v>
      </c>
      <c r="I131" s="67"/>
      <c r="J131" s="67"/>
      <c r="K131" s="67"/>
      <c r="L131" s="65"/>
      <c r="M131" s="63"/>
      <c r="N131" s="63">
        <f t="shared" si="101"/>
        <v>0</v>
      </c>
      <c r="O131" s="63">
        <f t="shared" si="102"/>
        <v>0</v>
      </c>
      <c r="P131" s="63">
        <f t="shared" si="103"/>
        <v>0</v>
      </c>
      <c r="Q131" s="66" t="e">
        <f t="shared" si="104"/>
        <v>#DIV/0!</v>
      </c>
      <c r="R131" s="63">
        <f t="shared" si="105"/>
        <v>0</v>
      </c>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c r="BI131" s="15"/>
      <c r="BJ131" s="15"/>
      <c r="BK131" s="15"/>
      <c r="BL131" s="15"/>
      <c r="BM131" s="15"/>
      <c r="BN131" s="15"/>
      <c r="BO131" s="15"/>
      <c r="BP131" s="15"/>
      <c r="BQ131" s="15"/>
      <c r="BR131" s="15"/>
      <c r="BS131" s="15"/>
      <c r="BT131" s="15"/>
      <c r="BU131" s="15"/>
      <c r="BV131" s="15"/>
      <c r="BW131" s="15"/>
      <c r="BX131" s="15"/>
      <c r="BY131" s="15"/>
      <c r="BZ131" s="15"/>
      <c r="CA131" s="15"/>
      <c r="CB131" s="15"/>
      <c r="CC131" s="15"/>
      <c r="CD131" s="15"/>
      <c r="CE131" s="15"/>
      <c r="CF131" s="15"/>
      <c r="CG131" s="15"/>
      <c r="CH131" s="15"/>
      <c r="CI131" s="15"/>
      <c r="CJ131" s="15"/>
      <c r="CK131" s="15"/>
      <c r="CL131" s="15"/>
      <c r="CM131" s="15"/>
      <c r="CN131" s="15"/>
      <c r="CO131" s="15"/>
      <c r="CP131" s="15"/>
      <c r="CQ131" s="15"/>
      <c r="CR131" s="15"/>
      <c r="CS131" s="15"/>
      <c r="CT131" s="15"/>
      <c r="CU131" s="15"/>
      <c r="CV131" s="15"/>
      <c r="CW131" s="15"/>
      <c r="CX131" s="15"/>
      <c r="CY131" s="15"/>
      <c r="CZ131" s="15"/>
      <c r="DA131" s="15"/>
      <c r="DB131" s="15"/>
      <c r="DC131" s="15"/>
      <c r="DD131" s="15"/>
      <c r="DE131" s="15"/>
      <c r="DF131" s="15"/>
      <c r="DG131" s="15"/>
      <c r="DH131" s="15"/>
      <c r="DI131" s="15"/>
      <c r="DJ131" s="15"/>
      <c r="DK131" s="15"/>
      <c r="DL131" s="15"/>
      <c r="DM131" s="15"/>
      <c r="DN131" s="15"/>
      <c r="DO131" s="15"/>
      <c r="DP131" s="15"/>
      <c r="DQ131" s="15"/>
      <c r="DR131" s="15"/>
      <c r="DS131" s="15"/>
      <c r="DT131" s="15"/>
      <c r="DU131" s="15"/>
      <c r="DV131" s="15"/>
      <c r="DW131" s="15"/>
      <c r="DX131" s="15"/>
      <c r="DY131" s="15"/>
      <c r="DZ131" s="15"/>
      <c r="EA131" s="15"/>
      <c r="EB131" s="15"/>
      <c r="EC131" s="15"/>
      <c r="ED131" s="15"/>
      <c r="EE131" s="15"/>
      <c r="EF131" s="15"/>
      <c r="EG131" s="15"/>
      <c r="EH131" s="15"/>
      <c r="EI131" s="15"/>
      <c r="EJ131" s="15"/>
      <c r="EK131" s="15"/>
      <c r="EL131" s="15"/>
      <c r="EM131" s="15"/>
      <c r="EN131" s="15"/>
      <c r="EO131" s="15"/>
      <c r="EP131" s="15"/>
      <c r="EQ131" s="15"/>
      <c r="ER131" s="15"/>
      <c r="ES131" s="15"/>
      <c r="ET131" s="15"/>
      <c r="EU131" s="15"/>
      <c r="EV131" s="15"/>
      <c r="EW131" s="15"/>
      <c r="EX131" s="15"/>
      <c r="EY131" s="15"/>
      <c r="EZ131" s="15"/>
      <c r="FA131" s="15"/>
      <c r="FB131" s="15"/>
      <c r="FC131" s="15"/>
      <c r="FD131" s="15"/>
      <c r="FE131" s="15"/>
      <c r="FF131" s="15"/>
      <c r="FG131" s="15"/>
      <c r="FH131" s="15"/>
      <c r="FI131" s="15"/>
      <c r="FJ131" s="15"/>
      <c r="FK131" s="15"/>
      <c r="FL131" s="15"/>
      <c r="FM131" s="15"/>
      <c r="FN131" s="15"/>
      <c r="FO131" s="15"/>
      <c r="FP131" s="15"/>
      <c r="FQ131" s="15"/>
      <c r="FR131" s="15"/>
      <c r="FS131" s="15"/>
      <c r="FT131" s="15"/>
      <c r="FU131" s="15"/>
      <c r="FV131" s="15"/>
      <c r="FW131" s="15"/>
      <c r="FX131" s="15"/>
      <c r="FY131" s="15"/>
      <c r="FZ131" s="15"/>
      <c r="GA131" s="15"/>
      <c r="GB131" s="15"/>
      <c r="GC131" s="15"/>
      <c r="GD131" s="15"/>
      <c r="GE131" s="15"/>
      <c r="GF131" s="15"/>
      <c r="GG131" s="15"/>
      <c r="GH131" s="15"/>
      <c r="GI131" s="15"/>
      <c r="GJ131" s="15"/>
      <c r="GK131" s="15"/>
      <c r="GL131" s="15"/>
      <c r="GM131" s="15"/>
      <c r="GN131" s="15"/>
      <c r="GO131" s="15"/>
      <c r="GP131" s="15"/>
      <c r="GQ131" s="15"/>
      <c r="GR131" s="15"/>
      <c r="GS131" s="15"/>
      <c r="GT131" s="15"/>
      <c r="GU131" s="15"/>
      <c r="GV131" s="15"/>
      <c r="GW131" s="15"/>
      <c r="GX131" s="15"/>
      <c r="GY131" s="15"/>
      <c r="GZ131" s="15"/>
      <c r="HA131" s="15"/>
      <c r="HB131" s="15"/>
      <c r="HC131" s="15"/>
      <c r="HD131" s="15"/>
      <c r="HE131" s="15"/>
      <c r="HF131" s="15"/>
      <c r="HG131" s="15"/>
      <c r="HH131" s="15"/>
      <c r="HI131" s="15"/>
      <c r="HJ131" s="15"/>
      <c r="HK131" s="15"/>
      <c r="HL131" s="15"/>
      <c r="HM131" s="15"/>
      <c r="HN131" s="15"/>
      <c r="HO131" s="15"/>
      <c r="HP131" s="15"/>
      <c r="HQ131" s="15"/>
      <c r="HR131" s="15"/>
      <c r="HS131" s="15"/>
      <c r="HT131" s="15"/>
      <c r="HU131" s="15"/>
      <c r="HV131" s="15"/>
      <c r="HW131" s="15"/>
      <c r="HX131" s="15"/>
      <c r="HY131" s="15"/>
      <c r="HZ131" s="15"/>
      <c r="IA131" s="15"/>
      <c r="IB131" s="15"/>
      <c r="IC131" s="15"/>
      <c r="ID131" s="15"/>
      <c r="IE131" s="15"/>
      <c r="IF131" s="15"/>
      <c r="IG131" s="15"/>
      <c r="IH131" s="15"/>
      <c r="II131" s="15"/>
      <c r="IJ131" s="15"/>
      <c r="IK131" s="15"/>
    </row>
    <row r="132" spans="2:245" s="7" customFormat="1" ht="23.25" hidden="1" customHeight="1" x14ac:dyDescent="0.3">
      <c r="B132" s="154" t="s">
        <v>48</v>
      </c>
      <c r="C132" s="79" t="s">
        <v>42</v>
      </c>
      <c r="D132" s="67"/>
      <c r="E132" s="67"/>
      <c r="F132" s="67"/>
      <c r="G132" s="64" t="e">
        <f t="shared" si="99"/>
        <v>#DIV/0!</v>
      </c>
      <c r="H132" s="63">
        <f t="shared" si="100"/>
        <v>0</v>
      </c>
      <c r="I132" s="67"/>
      <c r="J132" s="67"/>
      <c r="K132" s="67"/>
      <c r="L132" s="65"/>
      <c r="M132" s="63"/>
      <c r="N132" s="63">
        <f t="shared" si="101"/>
        <v>0</v>
      </c>
      <c r="O132" s="63">
        <f t="shared" si="102"/>
        <v>0</v>
      </c>
      <c r="P132" s="63">
        <f t="shared" si="103"/>
        <v>0</v>
      </c>
      <c r="Q132" s="66" t="e">
        <f t="shared" si="104"/>
        <v>#DIV/0!</v>
      </c>
      <c r="R132" s="63">
        <f t="shared" si="105"/>
        <v>0</v>
      </c>
      <c r="S132" s="15"/>
      <c r="T132" s="15"/>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row>
    <row r="133" spans="2:245" s="14" customFormat="1" ht="22.5" hidden="1" customHeight="1" x14ac:dyDescent="0.3">
      <c r="B133" s="154" t="s">
        <v>49</v>
      </c>
      <c r="C133" s="79" t="s">
        <v>43</v>
      </c>
      <c r="D133" s="67"/>
      <c r="E133" s="67"/>
      <c r="F133" s="67"/>
      <c r="G133" s="64" t="e">
        <f t="shared" si="99"/>
        <v>#DIV/0!</v>
      </c>
      <c r="H133" s="63">
        <f t="shared" si="100"/>
        <v>0</v>
      </c>
      <c r="I133" s="67"/>
      <c r="J133" s="67"/>
      <c r="K133" s="67"/>
      <c r="L133" s="65"/>
      <c r="M133" s="63"/>
      <c r="N133" s="63">
        <f t="shared" si="101"/>
        <v>0</v>
      </c>
      <c r="O133" s="63">
        <f t="shared" si="102"/>
        <v>0</v>
      </c>
      <c r="P133" s="63">
        <f t="shared" si="103"/>
        <v>0</v>
      </c>
      <c r="Q133" s="66" t="e">
        <f t="shared" si="104"/>
        <v>#DIV/0!</v>
      </c>
      <c r="R133" s="63">
        <f t="shared" si="105"/>
        <v>0</v>
      </c>
      <c r="S133" s="15"/>
      <c r="T133" s="15"/>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c r="BO133" s="13"/>
      <c r="BP133" s="13"/>
      <c r="BQ133" s="13"/>
      <c r="BR133" s="13"/>
      <c r="BS133" s="13"/>
      <c r="BT133" s="13"/>
      <c r="BU133" s="13"/>
      <c r="BV133" s="13"/>
      <c r="BW133" s="13"/>
      <c r="BX133" s="13"/>
      <c r="BY133" s="13"/>
      <c r="BZ133" s="13"/>
      <c r="CA133" s="13"/>
      <c r="CB133" s="13"/>
      <c r="CC133" s="13"/>
      <c r="CD133" s="13"/>
      <c r="CE133" s="13"/>
      <c r="CF133" s="13"/>
      <c r="CG133" s="13"/>
      <c r="CH133" s="13"/>
      <c r="CI133" s="13"/>
      <c r="CJ133" s="13"/>
      <c r="CK133" s="13"/>
      <c r="CL133" s="13"/>
      <c r="CM133" s="13"/>
      <c r="CN133" s="13"/>
      <c r="CO133" s="13"/>
      <c r="CP133" s="13"/>
      <c r="CQ133" s="13"/>
      <c r="CR133" s="13"/>
      <c r="CS133" s="13"/>
      <c r="CT133" s="13"/>
      <c r="CU133" s="13"/>
      <c r="CV133" s="13"/>
      <c r="CW133" s="13"/>
      <c r="CX133" s="13"/>
      <c r="CY133" s="13"/>
      <c r="CZ133" s="13"/>
      <c r="DA133" s="13"/>
      <c r="DB133" s="13"/>
      <c r="DC133" s="13"/>
      <c r="DD133" s="13"/>
      <c r="DE133" s="13"/>
      <c r="DF133" s="13"/>
      <c r="DG133" s="13"/>
      <c r="DH133" s="13"/>
      <c r="DI133" s="13"/>
      <c r="DJ133" s="13"/>
      <c r="DK133" s="13"/>
      <c r="DL133" s="13"/>
      <c r="DM133" s="13"/>
      <c r="DN133" s="13"/>
      <c r="DO133" s="13"/>
      <c r="DP133" s="13"/>
      <c r="DQ133" s="13"/>
      <c r="DR133" s="13"/>
      <c r="DS133" s="13"/>
      <c r="DT133" s="13"/>
      <c r="DU133" s="13"/>
      <c r="DV133" s="13"/>
      <c r="DW133" s="13"/>
      <c r="DX133" s="13"/>
      <c r="DY133" s="13"/>
      <c r="DZ133" s="13"/>
      <c r="EA133" s="13"/>
      <c r="EB133" s="13"/>
      <c r="EC133" s="13"/>
      <c r="ED133" s="13"/>
      <c r="EE133" s="13"/>
      <c r="EF133" s="13"/>
      <c r="EG133" s="13"/>
      <c r="EH133" s="13"/>
      <c r="EI133" s="13"/>
      <c r="EJ133" s="13"/>
      <c r="EK133" s="13"/>
      <c r="EL133" s="13"/>
      <c r="EM133" s="13"/>
      <c r="EN133" s="13"/>
      <c r="EO133" s="13"/>
      <c r="EP133" s="13"/>
      <c r="EQ133" s="13"/>
      <c r="ER133" s="13"/>
      <c r="ES133" s="13"/>
      <c r="ET133" s="13"/>
      <c r="EU133" s="13"/>
      <c r="EV133" s="13"/>
      <c r="EW133" s="13"/>
      <c r="EX133" s="13"/>
      <c r="EY133" s="13"/>
      <c r="EZ133" s="13"/>
      <c r="FA133" s="13"/>
      <c r="FB133" s="13"/>
      <c r="FC133" s="13"/>
      <c r="FD133" s="13"/>
      <c r="FE133" s="13"/>
      <c r="FF133" s="13"/>
      <c r="FG133" s="13"/>
      <c r="FH133" s="13"/>
      <c r="FI133" s="13"/>
      <c r="FJ133" s="13"/>
      <c r="FK133" s="13"/>
      <c r="FL133" s="13"/>
      <c r="FM133" s="13"/>
      <c r="FN133" s="13"/>
      <c r="FO133" s="13"/>
      <c r="FP133" s="13"/>
      <c r="FQ133" s="13"/>
      <c r="FR133" s="13"/>
      <c r="FS133" s="13"/>
      <c r="FT133" s="13"/>
      <c r="FU133" s="13"/>
      <c r="FV133" s="13"/>
      <c r="FW133" s="13"/>
      <c r="FX133" s="13"/>
      <c r="FY133" s="13"/>
      <c r="FZ133" s="13"/>
      <c r="GA133" s="13"/>
      <c r="GB133" s="13"/>
      <c r="GC133" s="13"/>
      <c r="GD133" s="13"/>
      <c r="GE133" s="13"/>
      <c r="GF133" s="13"/>
      <c r="GG133" s="13"/>
      <c r="GH133" s="13"/>
      <c r="GI133" s="13"/>
      <c r="GJ133" s="13"/>
      <c r="GK133" s="13"/>
      <c r="GL133" s="13"/>
      <c r="GM133" s="13"/>
      <c r="GN133" s="13"/>
      <c r="GO133" s="13"/>
      <c r="GP133" s="13"/>
      <c r="GQ133" s="13"/>
      <c r="GR133" s="13"/>
      <c r="GS133" s="13"/>
      <c r="GT133" s="13"/>
      <c r="GU133" s="13"/>
      <c r="GV133" s="13"/>
      <c r="GW133" s="13"/>
      <c r="GX133" s="13"/>
      <c r="GY133" s="13"/>
      <c r="GZ133" s="13"/>
      <c r="HA133" s="13"/>
      <c r="HB133" s="13"/>
      <c r="HC133" s="13"/>
      <c r="HD133" s="13"/>
      <c r="HE133" s="13"/>
      <c r="HF133" s="13"/>
      <c r="HG133" s="13"/>
      <c r="HH133" s="13"/>
      <c r="HI133" s="13"/>
      <c r="HJ133" s="13"/>
      <c r="HK133" s="13"/>
      <c r="HL133" s="13"/>
      <c r="HM133" s="13"/>
      <c r="HN133" s="13"/>
      <c r="HO133" s="13"/>
      <c r="HP133" s="13"/>
      <c r="HQ133" s="13"/>
      <c r="HR133" s="13"/>
      <c r="HS133" s="13"/>
      <c r="HT133" s="13"/>
      <c r="HU133" s="13"/>
      <c r="HV133" s="13"/>
      <c r="HW133" s="13"/>
      <c r="HX133" s="13"/>
      <c r="HY133" s="13"/>
      <c r="HZ133" s="13"/>
      <c r="IA133" s="13"/>
      <c r="IB133" s="13"/>
      <c r="IC133" s="13"/>
      <c r="ID133" s="13"/>
      <c r="IE133" s="13"/>
      <c r="IF133" s="13"/>
      <c r="IG133" s="13"/>
      <c r="IH133" s="13"/>
      <c r="II133" s="13"/>
      <c r="IJ133" s="13"/>
      <c r="IK133" s="13"/>
    </row>
    <row r="134" spans="2:245" s="14" customFormat="1" ht="21.75" hidden="1" customHeight="1" x14ac:dyDescent="0.3">
      <c r="B134" s="161" t="s">
        <v>50</v>
      </c>
      <c r="C134" s="80" t="s">
        <v>196</v>
      </c>
      <c r="D134" s="67"/>
      <c r="E134" s="67"/>
      <c r="F134" s="67"/>
      <c r="G134" s="64" t="e">
        <f t="shared" si="99"/>
        <v>#DIV/0!</v>
      </c>
      <c r="H134" s="63">
        <f t="shared" si="100"/>
        <v>0</v>
      </c>
      <c r="I134" s="67"/>
      <c r="J134" s="67"/>
      <c r="K134" s="67"/>
      <c r="L134" s="65"/>
      <c r="M134" s="63"/>
      <c r="N134" s="63">
        <f t="shared" si="101"/>
        <v>0</v>
      </c>
      <c r="O134" s="63">
        <f t="shared" si="102"/>
        <v>0</v>
      </c>
      <c r="P134" s="63">
        <f t="shared" si="103"/>
        <v>0</v>
      </c>
      <c r="Q134" s="66" t="e">
        <f t="shared" si="104"/>
        <v>#DIV/0!</v>
      </c>
      <c r="R134" s="63">
        <f t="shared" si="105"/>
        <v>0</v>
      </c>
      <c r="S134" s="15"/>
      <c r="T134" s="15"/>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BQ134" s="13"/>
      <c r="BR134" s="13"/>
      <c r="BS134" s="13"/>
      <c r="BT134" s="13"/>
      <c r="BU134" s="13"/>
      <c r="BV134" s="13"/>
      <c r="BW134" s="13"/>
      <c r="BX134" s="13"/>
      <c r="BY134" s="13"/>
      <c r="BZ134" s="13"/>
      <c r="CA134" s="13"/>
      <c r="CB134" s="13"/>
      <c r="CC134" s="13"/>
      <c r="CD134" s="13"/>
      <c r="CE134" s="13"/>
      <c r="CF134" s="13"/>
      <c r="CG134" s="13"/>
      <c r="CH134" s="13"/>
      <c r="CI134" s="13"/>
      <c r="CJ134" s="13"/>
      <c r="CK134" s="13"/>
      <c r="CL134" s="13"/>
      <c r="CM134" s="13"/>
      <c r="CN134" s="13"/>
      <c r="CO134" s="13"/>
      <c r="CP134" s="13"/>
      <c r="CQ134" s="13"/>
      <c r="CR134" s="13"/>
      <c r="CS134" s="13"/>
      <c r="CT134" s="13"/>
      <c r="CU134" s="13"/>
      <c r="CV134" s="13"/>
      <c r="CW134" s="13"/>
      <c r="CX134" s="13"/>
      <c r="CY134" s="13"/>
      <c r="CZ134" s="13"/>
      <c r="DA134" s="13"/>
      <c r="DB134" s="13"/>
      <c r="DC134" s="13"/>
      <c r="DD134" s="13"/>
      <c r="DE134" s="13"/>
      <c r="DF134" s="13"/>
      <c r="DG134" s="13"/>
      <c r="DH134" s="13"/>
      <c r="DI134" s="13"/>
      <c r="DJ134" s="13"/>
      <c r="DK134" s="13"/>
      <c r="DL134" s="13"/>
      <c r="DM134" s="13"/>
      <c r="DN134" s="13"/>
      <c r="DO134" s="13"/>
      <c r="DP134" s="13"/>
      <c r="DQ134" s="13"/>
      <c r="DR134" s="13"/>
      <c r="DS134" s="13"/>
      <c r="DT134" s="13"/>
      <c r="DU134" s="13"/>
      <c r="DV134" s="13"/>
      <c r="DW134" s="13"/>
      <c r="DX134" s="13"/>
      <c r="DY134" s="13"/>
      <c r="DZ134" s="13"/>
      <c r="EA134" s="13"/>
      <c r="EB134" s="13"/>
      <c r="EC134" s="13"/>
      <c r="ED134" s="13"/>
      <c r="EE134" s="13"/>
      <c r="EF134" s="13"/>
      <c r="EG134" s="13"/>
      <c r="EH134" s="13"/>
      <c r="EI134" s="13"/>
      <c r="EJ134" s="13"/>
      <c r="EK134" s="13"/>
      <c r="EL134" s="13"/>
      <c r="EM134" s="13"/>
      <c r="EN134" s="13"/>
      <c r="EO134" s="13"/>
      <c r="EP134" s="13"/>
      <c r="EQ134" s="13"/>
      <c r="ER134" s="13"/>
      <c r="ES134" s="13"/>
      <c r="ET134" s="13"/>
      <c r="EU134" s="13"/>
      <c r="EV134" s="13"/>
      <c r="EW134" s="13"/>
      <c r="EX134" s="13"/>
      <c r="EY134" s="13"/>
      <c r="EZ134" s="13"/>
      <c r="FA134" s="13"/>
      <c r="FB134" s="13"/>
      <c r="FC134" s="13"/>
      <c r="FD134" s="13"/>
      <c r="FE134" s="13"/>
      <c r="FF134" s="13"/>
      <c r="FG134" s="13"/>
      <c r="FH134" s="13"/>
      <c r="FI134" s="13"/>
      <c r="FJ134" s="13"/>
      <c r="FK134" s="13"/>
      <c r="FL134" s="13"/>
      <c r="FM134" s="13"/>
      <c r="FN134" s="13"/>
      <c r="FO134" s="13"/>
      <c r="FP134" s="13"/>
      <c r="FQ134" s="13"/>
      <c r="FR134" s="13"/>
      <c r="FS134" s="13"/>
      <c r="FT134" s="13"/>
      <c r="FU134" s="13"/>
      <c r="FV134" s="13"/>
      <c r="FW134" s="13"/>
      <c r="FX134" s="13"/>
      <c r="FY134" s="13"/>
      <c r="FZ134" s="13"/>
      <c r="GA134" s="13"/>
      <c r="GB134" s="13"/>
      <c r="GC134" s="13"/>
      <c r="GD134" s="13"/>
      <c r="GE134" s="13"/>
      <c r="GF134" s="13"/>
      <c r="GG134" s="13"/>
      <c r="GH134" s="13"/>
      <c r="GI134" s="13"/>
      <c r="GJ134" s="13"/>
      <c r="GK134" s="13"/>
      <c r="GL134" s="13"/>
      <c r="GM134" s="13"/>
      <c r="GN134" s="13"/>
      <c r="GO134" s="13"/>
      <c r="GP134" s="13"/>
      <c r="GQ134" s="13"/>
      <c r="GR134" s="13"/>
      <c r="GS134" s="13"/>
      <c r="GT134" s="13"/>
      <c r="GU134" s="13"/>
      <c r="GV134" s="13"/>
      <c r="GW134" s="13"/>
      <c r="GX134" s="13"/>
      <c r="GY134" s="13"/>
      <c r="GZ134" s="13"/>
      <c r="HA134" s="13"/>
      <c r="HB134" s="13"/>
      <c r="HC134" s="13"/>
      <c r="HD134" s="13"/>
      <c r="HE134" s="13"/>
      <c r="HF134" s="13"/>
      <c r="HG134" s="13"/>
      <c r="HH134" s="13"/>
      <c r="HI134" s="13"/>
      <c r="HJ134" s="13"/>
      <c r="HK134" s="13"/>
      <c r="HL134" s="13"/>
      <c r="HM134" s="13"/>
      <c r="HN134" s="13"/>
      <c r="HO134" s="13"/>
      <c r="HP134" s="13"/>
      <c r="HQ134" s="13"/>
      <c r="HR134" s="13"/>
      <c r="HS134" s="13"/>
      <c r="HT134" s="13"/>
      <c r="HU134" s="13"/>
      <c r="HV134" s="13"/>
      <c r="HW134" s="13"/>
      <c r="HX134" s="13"/>
      <c r="HY134" s="13"/>
      <c r="HZ134" s="13"/>
      <c r="IA134" s="13"/>
      <c r="IB134" s="13"/>
      <c r="IC134" s="13"/>
      <c r="ID134" s="13"/>
      <c r="IE134" s="13"/>
      <c r="IF134" s="13"/>
      <c r="IG134" s="13"/>
      <c r="IH134" s="13"/>
      <c r="II134" s="13"/>
      <c r="IJ134" s="13"/>
      <c r="IK134" s="13"/>
    </row>
    <row r="135" spans="2:245" s="14" customFormat="1" ht="36" hidden="1" customHeight="1" x14ac:dyDescent="0.3">
      <c r="B135" s="161" t="s">
        <v>173</v>
      </c>
      <c r="C135" s="79" t="s">
        <v>174</v>
      </c>
      <c r="D135" s="67"/>
      <c r="E135" s="67"/>
      <c r="F135" s="67"/>
      <c r="G135" s="64" t="e">
        <f t="shared" si="99"/>
        <v>#DIV/0!</v>
      </c>
      <c r="H135" s="63">
        <f t="shared" si="100"/>
        <v>0</v>
      </c>
      <c r="I135" s="67"/>
      <c r="J135" s="67"/>
      <c r="K135" s="67"/>
      <c r="L135" s="65"/>
      <c r="M135" s="63"/>
      <c r="N135" s="63">
        <f t="shared" si="101"/>
        <v>0</v>
      </c>
      <c r="O135" s="63">
        <f t="shared" si="102"/>
        <v>0</v>
      </c>
      <c r="P135" s="63">
        <f t="shared" si="103"/>
        <v>0</v>
      </c>
      <c r="Q135" s="66" t="e">
        <f t="shared" si="104"/>
        <v>#DIV/0!</v>
      </c>
      <c r="R135" s="63">
        <f t="shared" si="105"/>
        <v>0</v>
      </c>
      <c r="S135" s="15"/>
      <c r="T135" s="15"/>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c r="BS135" s="13"/>
      <c r="BT135" s="13"/>
      <c r="BU135" s="13"/>
      <c r="BV135" s="13"/>
      <c r="BW135" s="13"/>
      <c r="BX135" s="13"/>
      <c r="BY135" s="13"/>
      <c r="BZ135" s="13"/>
      <c r="CA135" s="13"/>
      <c r="CB135" s="13"/>
      <c r="CC135" s="13"/>
      <c r="CD135" s="13"/>
      <c r="CE135" s="13"/>
      <c r="CF135" s="13"/>
      <c r="CG135" s="13"/>
      <c r="CH135" s="13"/>
      <c r="CI135" s="13"/>
      <c r="CJ135" s="13"/>
      <c r="CK135" s="13"/>
      <c r="CL135" s="13"/>
      <c r="CM135" s="13"/>
      <c r="CN135" s="13"/>
      <c r="CO135" s="13"/>
      <c r="CP135" s="13"/>
      <c r="CQ135" s="13"/>
      <c r="CR135" s="13"/>
      <c r="CS135" s="13"/>
      <c r="CT135" s="13"/>
      <c r="CU135" s="13"/>
      <c r="CV135" s="13"/>
      <c r="CW135" s="13"/>
      <c r="CX135" s="13"/>
      <c r="CY135" s="13"/>
      <c r="CZ135" s="13"/>
      <c r="DA135" s="13"/>
      <c r="DB135" s="13"/>
      <c r="DC135" s="13"/>
      <c r="DD135" s="13"/>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c r="EU135" s="13"/>
      <c r="EV135" s="13"/>
      <c r="EW135" s="13"/>
      <c r="EX135" s="13"/>
      <c r="EY135" s="13"/>
      <c r="EZ135" s="13"/>
      <c r="FA135" s="13"/>
      <c r="FB135" s="13"/>
      <c r="FC135" s="13"/>
      <c r="FD135" s="13"/>
      <c r="FE135" s="13"/>
      <c r="FF135" s="13"/>
      <c r="FG135" s="13"/>
      <c r="FH135" s="13"/>
      <c r="FI135" s="13"/>
      <c r="FJ135" s="13"/>
      <c r="FK135" s="13"/>
      <c r="FL135" s="13"/>
      <c r="FM135" s="13"/>
      <c r="FN135" s="13"/>
      <c r="FO135" s="13"/>
      <c r="FP135" s="13"/>
      <c r="FQ135" s="13"/>
      <c r="FR135" s="13"/>
      <c r="FS135" s="13"/>
      <c r="FT135" s="13"/>
      <c r="FU135" s="13"/>
      <c r="FV135" s="13"/>
      <c r="FW135" s="13"/>
      <c r="FX135" s="13"/>
      <c r="FY135" s="13"/>
      <c r="FZ135" s="13"/>
      <c r="GA135" s="13"/>
      <c r="GB135" s="13"/>
      <c r="GC135" s="13"/>
      <c r="GD135" s="13"/>
      <c r="GE135" s="13"/>
      <c r="GF135" s="13"/>
      <c r="GG135" s="13"/>
      <c r="GH135" s="13"/>
      <c r="GI135" s="13"/>
      <c r="GJ135" s="13"/>
      <c r="GK135" s="13"/>
      <c r="GL135" s="13"/>
      <c r="GM135" s="13"/>
      <c r="GN135" s="13"/>
      <c r="GO135" s="13"/>
      <c r="GP135" s="13"/>
      <c r="GQ135" s="13"/>
      <c r="GR135" s="13"/>
      <c r="GS135" s="13"/>
      <c r="GT135" s="13"/>
      <c r="GU135" s="13"/>
      <c r="GV135" s="13"/>
      <c r="GW135" s="13"/>
      <c r="GX135" s="13"/>
      <c r="GY135" s="13"/>
      <c r="GZ135" s="13"/>
      <c r="HA135" s="13"/>
      <c r="HB135" s="13"/>
      <c r="HC135" s="13"/>
      <c r="HD135" s="13"/>
      <c r="HE135" s="13"/>
      <c r="HF135" s="13"/>
      <c r="HG135" s="13"/>
      <c r="HH135" s="13"/>
      <c r="HI135" s="13"/>
      <c r="HJ135" s="13"/>
      <c r="HK135" s="13"/>
      <c r="HL135" s="13"/>
      <c r="HM135" s="13"/>
      <c r="HN135" s="13"/>
      <c r="HO135" s="13"/>
      <c r="HP135" s="13"/>
      <c r="HQ135" s="13"/>
      <c r="HR135" s="13"/>
      <c r="HS135" s="13"/>
      <c r="HT135" s="13"/>
      <c r="HU135" s="13"/>
      <c r="HV135" s="13"/>
      <c r="HW135" s="13"/>
      <c r="HX135" s="13"/>
      <c r="HY135" s="13"/>
      <c r="HZ135" s="13"/>
      <c r="IA135" s="13"/>
      <c r="IB135" s="13"/>
      <c r="IC135" s="13"/>
      <c r="ID135" s="13"/>
      <c r="IE135" s="13"/>
      <c r="IF135" s="13"/>
      <c r="IG135" s="13"/>
      <c r="IH135" s="13"/>
      <c r="II135" s="13"/>
      <c r="IJ135" s="13"/>
      <c r="IK135" s="13"/>
    </row>
    <row r="136" spans="2:245" s="16" customFormat="1" ht="23.25" hidden="1" customHeight="1" x14ac:dyDescent="0.3">
      <c r="B136" s="161"/>
      <c r="C136" s="79"/>
      <c r="D136" s="67"/>
      <c r="E136" s="67"/>
      <c r="F136" s="67"/>
      <c r="G136" s="64" t="e">
        <f t="shared" si="99"/>
        <v>#DIV/0!</v>
      </c>
      <c r="H136" s="63">
        <f t="shared" si="100"/>
        <v>0</v>
      </c>
      <c r="I136" s="63"/>
      <c r="J136" s="63"/>
      <c r="K136" s="67"/>
      <c r="L136" s="65"/>
      <c r="M136" s="63"/>
      <c r="N136" s="63">
        <f t="shared" si="101"/>
        <v>0</v>
      </c>
      <c r="O136" s="63">
        <f t="shared" si="102"/>
        <v>0</v>
      </c>
      <c r="P136" s="63">
        <f t="shared" si="103"/>
        <v>0</v>
      </c>
      <c r="Q136" s="66" t="e">
        <f t="shared" si="104"/>
        <v>#DIV/0!</v>
      </c>
      <c r="R136" s="63">
        <f t="shared" si="105"/>
        <v>0</v>
      </c>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c r="BL136" s="15"/>
      <c r="BM136" s="15"/>
      <c r="BN136" s="15"/>
      <c r="BO136" s="15"/>
      <c r="BP136" s="15"/>
      <c r="BQ136" s="15"/>
      <c r="BR136" s="15"/>
      <c r="BS136" s="15"/>
      <c r="BT136" s="15"/>
      <c r="BU136" s="15"/>
      <c r="BV136" s="15"/>
      <c r="BW136" s="15"/>
      <c r="BX136" s="15"/>
      <c r="BY136" s="15"/>
      <c r="BZ136" s="15"/>
      <c r="CA136" s="15"/>
      <c r="CB136" s="15"/>
      <c r="CC136" s="15"/>
      <c r="CD136" s="15"/>
      <c r="CE136" s="15"/>
      <c r="CF136" s="15"/>
      <c r="CG136" s="15"/>
      <c r="CH136" s="15"/>
      <c r="CI136" s="15"/>
      <c r="CJ136" s="15"/>
      <c r="CK136" s="15"/>
      <c r="CL136" s="15"/>
      <c r="CM136" s="15"/>
      <c r="CN136" s="15"/>
      <c r="CO136" s="15"/>
      <c r="CP136" s="15"/>
      <c r="CQ136" s="15"/>
      <c r="CR136" s="15"/>
      <c r="CS136" s="15"/>
      <c r="CT136" s="15"/>
      <c r="CU136" s="15"/>
      <c r="CV136" s="15"/>
      <c r="CW136" s="15"/>
      <c r="CX136" s="15"/>
      <c r="CY136" s="15"/>
      <c r="CZ136" s="15"/>
      <c r="DA136" s="15"/>
      <c r="DB136" s="15"/>
      <c r="DC136" s="15"/>
      <c r="DD136" s="15"/>
      <c r="DE136" s="15"/>
      <c r="DF136" s="15"/>
      <c r="DG136" s="15"/>
      <c r="DH136" s="15"/>
      <c r="DI136" s="15"/>
      <c r="DJ136" s="15"/>
      <c r="DK136" s="15"/>
      <c r="DL136" s="15"/>
      <c r="DM136" s="15"/>
      <c r="DN136" s="15"/>
      <c r="DO136" s="15"/>
      <c r="DP136" s="15"/>
      <c r="DQ136" s="15"/>
      <c r="DR136" s="15"/>
      <c r="DS136" s="15"/>
      <c r="DT136" s="15"/>
      <c r="DU136" s="15"/>
      <c r="DV136" s="15"/>
      <c r="DW136" s="15"/>
      <c r="DX136" s="15"/>
      <c r="DY136" s="15"/>
      <c r="DZ136" s="15"/>
      <c r="EA136" s="15"/>
      <c r="EB136" s="15"/>
      <c r="EC136" s="15"/>
      <c r="ED136" s="15"/>
      <c r="EE136" s="15"/>
      <c r="EF136" s="15"/>
      <c r="EG136" s="15"/>
      <c r="EH136" s="15"/>
      <c r="EI136" s="15"/>
      <c r="EJ136" s="15"/>
      <c r="EK136" s="15"/>
      <c r="EL136" s="15"/>
      <c r="EM136" s="15"/>
      <c r="EN136" s="15"/>
      <c r="EO136" s="15"/>
      <c r="EP136" s="15"/>
      <c r="EQ136" s="15"/>
      <c r="ER136" s="15"/>
      <c r="ES136" s="15"/>
      <c r="ET136" s="15"/>
      <c r="EU136" s="15"/>
      <c r="EV136" s="15"/>
      <c r="EW136" s="15"/>
      <c r="EX136" s="15"/>
      <c r="EY136" s="15"/>
      <c r="EZ136" s="15"/>
      <c r="FA136" s="15"/>
      <c r="FB136" s="15"/>
      <c r="FC136" s="15"/>
      <c r="FD136" s="15"/>
      <c r="FE136" s="15"/>
      <c r="FF136" s="15"/>
      <c r="FG136" s="15"/>
      <c r="FH136" s="15"/>
      <c r="FI136" s="15"/>
      <c r="FJ136" s="15"/>
      <c r="FK136" s="15"/>
      <c r="FL136" s="15"/>
      <c r="FM136" s="15"/>
      <c r="FN136" s="15"/>
      <c r="FO136" s="15"/>
      <c r="FP136" s="15"/>
      <c r="FQ136" s="15"/>
      <c r="FR136" s="15"/>
      <c r="FS136" s="15"/>
      <c r="FT136" s="15"/>
      <c r="FU136" s="15"/>
      <c r="FV136" s="15"/>
      <c r="FW136" s="15"/>
      <c r="FX136" s="15"/>
      <c r="FY136" s="15"/>
      <c r="FZ136" s="15"/>
      <c r="GA136" s="15"/>
      <c r="GB136" s="15"/>
      <c r="GC136" s="15"/>
      <c r="GD136" s="15"/>
      <c r="GE136" s="15"/>
      <c r="GF136" s="15"/>
      <c r="GG136" s="15"/>
      <c r="GH136" s="15"/>
      <c r="GI136" s="15"/>
      <c r="GJ136" s="15"/>
      <c r="GK136" s="15"/>
      <c r="GL136" s="15"/>
      <c r="GM136" s="15"/>
      <c r="GN136" s="15"/>
      <c r="GO136" s="15"/>
      <c r="GP136" s="15"/>
      <c r="GQ136" s="15"/>
      <c r="GR136" s="15"/>
      <c r="GS136" s="15"/>
      <c r="GT136" s="15"/>
      <c r="GU136" s="15"/>
      <c r="GV136" s="15"/>
      <c r="GW136" s="15"/>
      <c r="GX136" s="15"/>
      <c r="GY136" s="15"/>
      <c r="GZ136" s="15"/>
      <c r="HA136" s="15"/>
      <c r="HB136" s="15"/>
      <c r="HC136" s="15"/>
      <c r="HD136" s="15"/>
      <c r="HE136" s="15"/>
      <c r="HF136" s="15"/>
      <c r="HG136" s="15"/>
      <c r="HH136" s="15"/>
      <c r="HI136" s="15"/>
      <c r="HJ136" s="15"/>
      <c r="HK136" s="15"/>
      <c r="HL136" s="15"/>
      <c r="HM136" s="15"/>
      <c r="HN136" s="15"/>
      <c r="HO136" s="15"/>
      <c r="HP136" s="15"/>
      <c r="HQ136" s="15"/>
      <c r="HR136" s="15"/>
      <c r="HS136" s="15"/>
      <c r="HT136" s="15"/>
      <c r="HU136" s="15"/>
      <c r="HV136" s="15"/>
      <c r="HW136" s="15"/>
      <c r="HX136" s="15"/>
      <c r="HY136" s="15"/>
      <c r="HZ136" s="15"/>
      <c r="IA136" s="15"/>
      <c r="IB136" s="15"/>
      <c r="IC136" s="15"/>
      <c r="ID136" s="15"/>
      <c r="IE136" s="15"/>
      <c r="IF136" s="15"/>
      <c r="IG136" s="15"/>
      <c r="IH136" s="15"/>
      <c r="II136" s="15"/>
      <c r="IJ136" s="15"/>
      <c r="IK136" s="15"/>
    </row>
    <row r="137" spans="2:245" s="14" customFormat="1" ht="57.75" customHeight="1" x14ac:dyDescent="0.3">
      <c r="B137" s="162" t="s">
        <v>51</v>
      </c>
      <c r="C137" s="22" t="s">
        <v>44</v>
      </c>
      <c r="D137" s="71">
        <v>50000</v>
      </c>
      <c r="E137" s="71">
        <v>22763</v>
      </c>
      <c r="F137" s="71">
        <v>14653.9</v>
      </c>
      <c r="G137" s="72">
        <f t="shared" si="99"/>
        <v>64.375960989324781</v>
      </c>
      <c r="H137" s="71">
        <f t="shared" si="100"/>
        <v>-8109.1</v>
      </c>
      <c r="I137" s="71"/>
      <c r="J137" s="71"/>
      <c r="K137" s="71"/>
      <c r="L137" s="65"/>
      <c r="M137" s="63"/>
      <c r="N137" s="71">
        <f t="shared" si="101"/>
        <v>50000</v>
      </c>
      <c r="O137" s="71">
        <f t="shared" si="102"/>
        <v>22763</v>
      </c>
      <c r="P137" s="71">
        <f t="shared" si="103"/>
        <v>14653.9</v>
      </c>
      <c r="Q137" s="74">
        <f t="shared" si="104"/>
        <v>64.375960989324781</v>
      </c>
      <c r="R137" s="71">
        <f t="shared" si="105"/>
        <v>-8109.1</v>
      </c>
      <c r="S137" s="15"/>
      <c r="T137" s="15"/>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c r="BO137" s="13"/>
      <c r="BP137" s="13"/>
      <c r="BQ137" s="13"/>
      <c r="BR137" s="13"/>
      <c r="BS137" s="13"/>
      <c r="BT137" s="13"/>
      <c r="BU137" s="13"/>
      <c r="BV137" s="13"/>
      <c r="BW137" s="13"/>
      <c r="BX137" s="13"/>
      <c r="BY137" s="13"/>
      <c r="BZ137" s="13"/>
      <c r="CA137" s="13"/>
      <c r="CB137" s="13"/>
      <c r="CC137" s="13"/>
      <c r="CD137" s="13"/>
      <c r="CE137" s="13"/>
      <c r="CF137" s="13"/>
      <c r="CG137" s="13"/>
      <c r="CH137" s="13"/>
      <c r="CI137" s="13"/>
      <c r="CJ137" s="13"/>
      <c r="CK137" s="13"/>
      <c r="CL137" s="13"/>
      <c r="CM137" s="13"/>
      <c r="CN137" s="13"/>
      <c r="CO137" s="13"/>
      <c r="CP137" s="13"/>
      <c r="CQ137" s="13"/>
      <c r="CR137" s="13"/>
      <c r="CS137" s="13"/>
      <c r="CT137" s="13"/>
      <c r="CU137" s="13"/>
      <c r="CV137" s="13"/>
      <c r="CW137" s="13"/>
      <c r="CX137" s="13"/>
      <c r="CY137" s="13"/>
      <c r="CZ137" s="13"/>
      <c r="DA137" s="13"/>
      <c r="DB137" s="13"/>
      <c r="DC137" s="13"/>
      <c r="DD137" s="13"/>
      <c r="DE137" s="13"/>
      <c r="DF137" s="13"/>
      <c r="DG137" s="13"/>
      <c r="DH137" s="13"/>
      <c r="DI137" s="13"/>
      <c r="DJ137" s="13"/>
      <c r="DK137" s="13"/>
      <c r="DL137" s="13"/>
      <c r="DM137" s="13"/>
      <c r="DN137" s="13"/>
      <c r="DO137" s="13"/>
      <c r="DP137" s="13"/>
      <c r="DQ137" s="13"/>
      <c r="DR137" s="13"/>
      <c r="DS137" s="13"/>
      <c r="DT137" s="13"/>
      <c r="DU137" s="13"/>
      <c r="DV137" s="13"/>
      <c r="DW137" s="13"/>
      <c r="DX137" s="13"/>
      <c r="DY137" s="13"/>
      <c r="DZ137" s="13"/>
      <c r="EA137" s="13"/>
      <c r="EB137" s="13"/>
      <c r="EC137" s="13"/>
      <c r="ED137" s="13"/>
      <c r="EE137" s="13"/>
      <c r="EF137" s="13"/>
      <c r="EG137" s="13"/>
      <c r="EH137" s="13"/>
      <c r="EI137" s="13"/>
      <c r="EJ137" s="13"/>
      <c r="EK137" s="13"/>
      <c r="EL137" s="13"/>
      <c r="EM137" s="13"/>
      <c r="EN137" s="13"/>
      <c r="EO137" s="13"/>
      <c r="EP137" s="13"/>
      <c r="EQ137" s="13"/>
      <c r="ER137" s="13"/>
      <c r="ES137" s="13"/>
      <c r="ET137" s="13"/>
      <c r="EU137" s="13"/>
      <c r="EV137" s="13"/>
      <c r="EW137" s="13"/>
      <c r="EX137" s="13"/>
      <c r="EY137" s="13"/>
      <c r="EZ137" s="13"/>
      <c r="FA137" s="13"/>
      <c r="FB137" s="13"/>
      <c r="FC137" s="13"/>
      <c r="FD137" s="13"/>
      <c r="FE137" s="13"/>
      <c r="FF137" s="13"/>
      <c r="FG137" s="13"/>
      <c r="FH137" s="13"/>
      <c r="FI137" s="13"/>
      <c r="FJ137" s="13"/>
      <c r="FK137" s="13"/>
      <c r="FL137" s="13"/>
      <c r="FM137" s="13"/>
      <c r="FN137" s="13"/>
      <c r="FO137" s="13"/>
      <c r="FP137" s="13"/>
      <c r="FQ137" s="13"/>
      <c r="FR137" s="13"/>
      <c r="FS137" s="13"/>
      <c r="FT137" s="13"/>
      <c r="FU137" s="13"/>
      <c r="FV137" s="13"/>
      <c r="FW137" s="13"/>
      <c r="FX137" s="13"/>
      <c r="FY137" s="13"/>
      <c r="FZ137" s="13"/>
      <c r="GA137" s="13"/>
      <c r="GB137" s="13"/>
      <c r="GC137" s="13"/>
      <c r="GD137" s="13"/>
      <c r="GE137" s="13"/>
      <c r="GF137" s="13"/>
      <c r="GG137" s="13"/>
      <c r="GH137" s="13"/>
      <c r="GI137" s="13"/>
      <c r="GJ137" s="13"/>
      <c r="GK137" s="13"/>
      <c r="GL137" s="13"/>
      <c r="GM137" s="13"/>
      <c r="GN137" s="13"/>
      <c r="GO137" s="13"/>
      <c r="GP137" s="13"/>
      <c r="GQ137" s="13"/>
      <c r="GR137" s="13"/>
      <c r="GS137" s="13"/>
      <c r="GT137" s="13"/>
      <c r="GU137" s="13"/>
      <c r="GV137" s="13"/>
      <c r="GW137" s="13"/>
      <c r="GX137" s="13"/>
      <c r="GY137" s="13"/>
      <c r="GZ137" s="13"/>
      <c r="HA137" s="13"/>
      <c r="HB137" s="13"/>
      <c r="HC137" s="13"/>
      <c r="HD137" s="13"/>
      <c r="HE137" s="13"/>
      <c r="HF137" s="13"/>
      <c r="HG137" s="13"/>
      <c r="HH137" s="13"/>
      <c r="HI137" s="13"/>
      <c r="HJ137" s="13"/>
      <c r="HK137" s="13"/>
      <c r="HL137" s="13"/>
      <c r="HM137" s="13"/>
      <c r="HN137" s="13"/>
      <c r="HO137" s="13"/>
      <c r="HP137" s="13"/>
      <c r="HQ137" s="13"/>
      <c r="HR137" s="13"/>
      <c r="HS137" s="13"/>
      <c r="HT137" s="13"/>
      <c r="HU137" s="13"/>
      <c r="HV137" s="13"/>
      <c r="HW137" s="13"/>
      <c r="HX137" s="13"/>
      <c r="HY137" s="13"/>
      <c r="HZ137" s="13"/>
      <c r="IA137" s="13"/>
      <c r="IB137" s="13"/>
      <c r="IC137" s="13"/>
      <c r="ID137" s="13"/>
      <c r="IE137" s="13"/>
      <c r="IF137" s="13"/>
      <c r="IG137" s="13"/>
      <c r="IH137" s="13"/>
      <c r="II137" s="13"/>
      <c r="IJ137" s="13"/>
      <c r="IK137" s="13"/>
    </row>
    <row r="138" spans="2:245" s="14" customFormat="1" ht="173.25" hidden="1" customHeight="1" x14ac:dyDescent="0.3">
      <c r="B138" s="142" t="s">
        <v>52</v>
      </c>
      <c r="C138" s="22" t="s">
        <v>197</v>
      </c>
      <c r="D138" s="71">
        <f>SUM(D139:D144)</f>
        <v>0</v>
      </c>
      <c r="E138" s="71"/>
      <c r="F138" s="71">
        <f>SUM(F139:F144)</f>
        <v>0</v>
      </c>
      <c r="G138" s="64" t="e">
        <f t="shared" si="99"/>
        <v>#DIV/0!</v>
      </c>
      <c r="H138" s="63">
        <f t="shared" si="100"/>
        <v>0</v>
      </c>
      <c r="I138" s="71"/>
      <c r="J138" s="71"/>
      <c r="K138" s="71"/>
      <c r="L138" s="65"/>
      <c r="M138" s="63"/>
      <c r="N138" s="71">
        <f t="shared" si="101"/>
        <v>0</v>
      </c>
      <c r="O138" s="71">
        <f t="shared" si="102"/>
        <v>0</v>
      </c>
      <c r="P138" s="71">
        <f t="shared" si="103"/>
        <v>0</v>
      </c>
      <c r="Q138" s="74" t="e">
        <f t="shared" si="104"/>
        <v>#DIV/0!</v>
      </c>
      <c r="R138" s="71">
        <f t="shared" si="105"/>
        <v>0</v>
      </c>
      <c r="S138" s="15"/>
      <c r="T138" s="15"/>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c r="BO138" s="13"/>
      <c r="BP138" s="13"/>
      <c r="BQ138" s="13"/>
      <c r="BR138" s="13"/>
      <c r="BS138" s="13"/>
      <c r="BT138" s="13"/>
      <c r="BU138" s="13"/>
      <c r="BV138" s="13"/>
      <c r="BW138" s="13"/>
      <c r="BX138" s="13"/>
      <c r="BY138" s="13"/>
      <c r="BZ138" s="13"/>
      <c r="CA138" s="13"/>
      <c r="CB138" s="13"/>
      <c r="CC138" s="13"/>
      <c r="CD138" s="13"/>
      <c r="CE138" s="13"/>
      <c r="CF138" s="13"/>
      <c r="CG138" s="13"/>
      <c r="CH138" s="13"/>
      <c r="CI138" s="13"/>
      <c r="CJ138" s="13"/>
      <c r="CK138" s="13"/>
      <c r="CL138" s="13"/>
      <c r="CM138" s="13"/>
      <c r="CN138" s="13"/>
      <c r="CO138" s="13"/>
      <c r="CP138" s="13"/>
      <c r="CQ138" s="13"/>
      <c r="CR138" s="13"/>
      <c r="CS138" s="13"/>
      <c r="CT138" s="13"/>
      <c r="CU138" s="13"/>
      <c r="CV138" s="13"/>
      <c r="CW138" s="13"/>
      <c r="CX138" s="13"/>
      <c r="CY138" s="13"/>
      <c r="CZ138" s="13"/>
      <c r="DA138" s="13"/>
      <c r="DB138" s="13"/>
      <c r="DC138" s="13"/>
      <c r="DD138" s="13"/>
      <c r="DE138" s="13"/>
      <c r="DF138" s="13"/>
      <c r="DG138" s="13"/>
      <c r="DH138" s="13"/>
      <c r="DI138" s="13"/>
      <c r="DJ138" s="13"/>
      <c r="DK138" s="13"/>
      <c r="DL138" s="13"/>
      <c r="DM138" s="13"/>
      <c r="DN138" s="13"/>
      <c r="DO138" s="13"/>
      <c r="DP138" s="13"/>
      <c r="DQ138" s="13"/>
      <c r="DR138" s="13"/>
      <c r="DS138" s="13"/>
      <c r="DT138" s="13"/>
      <c r="DU138" s="13"/>
      <c r="DV138" s="13"/>
      <c r="DW138" s="13"/>
      <c r="DX138" s="13"/>
      <c r="DY138" s="13"/>
      <c r="DZ138" s="13"/>
      <c r="EA138" s="13"/>
      <c r="EB138" s="13"/>
      <c r="EC138" s="13"/>
      <c r="ED138" s="13"/>
      <c r="EE138" s="13"/>
      <c r="EF138" s="13"/>
      <c r="EG138" s="13"/>
      <c r="EH138" s="13"/>
      <c r="EI138" s="13"/>
      <c r="EJ138" s="13"/>
      <c r="EK138" s="13"/>
      <c r="EL138" s="13"/>
      <c r="EM138" s="13"/>
      <c r="EN138" s="13"/>
      <c r="EO138" s="13"/>
      <c r="EP138" s="13"/>
      <c r="EQ138" s="13"/>
      <c r="ER138" s="13"/>
      <c r="ES138" s="13"/>
      <c r="ET138" s="13"/>
      <c r="EU138" s="13"/>
      <c r="EV138" s="13"/>
      <c r="EW138" s="13"/>
      <c r="EX138" s="13"/>
      <c r="EY138" s="13"/>
      <c r="EZ138" s="13"/>
      <c r="FA138" s="13"/>
      <c r="FB138" s="13"/>
      <c r="FC138" s="13"/>
      <c r="FD138" s="13"/>
      <c r="FE138" s="13"/>
      <c r="FF138" s="13"/>
      <c r="FG138" s="13"/>
      <c r="FH138" s="13"/>
      <c r="FI138" s="13"/>
      <c r="FJ138" s="13"/>
      <c r="FK138" s="13"/>
      <c r="FL138" s="13"/>
      <c r="FM138" s="13"/>
      <c r="FN138" s="13"/>
      <c r="FO138" s="13"/>
      <c r="FP138" s="13"/>
      <c r="FQ138" s="13"/>
      <c r="FR138" s="13"/>
      <c r="FS138" s="13"/>
      <c r="FT138" s="13"/>
      <c r="FU138" s="13"/>
      <c r="FV138" s="13"/>
      <c r="FW138" s="13"/>
      <c r="FX138" s="13"/>
      <c r="FY138" s="13"/>
      <c r="FZ138" s="13"/>
      <c r="GA138" s="13"/>
      <c r="GB138" s="13"/>
      <c r="GC138" s="13"/>
      <c r="GD138" s="13"/>
      <c r="GE138" s="13"/>
      <c r="GF138" s="13"/>
      <c r="GG138" s="13"/>
      <c r="GH138" s="13"/>
      <c r="GI138" s="13"/>
      <c r="GJ138" s="13"/>
      <c r="GK138" s="13"/>
      <c r="GL138" s="13"/>
      <c r="GM138" s="13"/>
      <c r="GN138" s="13"/>
      <c r="GO138" s="13"/>
      <c r="GP138" s="13"/>
      <c r="GQ138" s="13"/>
      <c r="GR138" s="13"/>
      <c r="GS138" s="13"/>
      <c r="GT138" s="13"/>
      <c r="GU138" s="13"/>
      <c r="GV138" s="13"/>
      <c r="GW138" s="13"/>
      <c r="GX138" s="13"/>
      <c r="GY138" s="13"/>
      <c r="GZ138" s="13"/>
      <c r="HA138" s="13"/>
      <c r="HB138" s="13"/>
      <c r="HC138" s="13"/>
      <c r="HD138" s="13"/>
      <c r="HE138" s="13"/>
      <c r="HF138" s="13"/>
      <c r="HG138" s="13"/>
      <c r="HH138" s="13"/>
      <c r="HI138" s="13"/>
      <c r="HJ138" s="13"/>
      <c r="HK138" s="13"/>
      <c r="HL138" s="13"/>
      <c r="HM138" s="13"/>
      <c r="HN138" s="13"/>
      <c r="HO138" s="13"/>
      <c r="HP138" s="13"/>
      <c r="HQ138" s="13"/>
      <c r="HR138" s="13"/>
      <c r="HS138" s="13"/>
      <c r="HT138" s="13"/>
      <c r="HU138" s="13"/>
      <c r="HV138" s="13"/>
      <c r="HW138" s="13"/>
      <c r="HX138" s="13"/>
      <c r="HY138" s="13"/>
      <c r="HZ138" s="13"/>
      <c r="IA138" s="13"/>
      <c r="IB138" s="13"/>
      <c r="IC138" s="13"/>
      <c r="ID138" s="13"/>
      <c r="IE138" s="13"/>
      <c r="IF138" s="13"/>
      <c r="IG138" s="13"/>
      <c r="IH138" s="13"/>
      <c r="II138" s="13"/>
      <c r="IJ138" s="13"/>
      <c r="IK138" s="13"/>
    </row>
    <row r="139" spans="2:245" s="14" customFormat="1" ht="40.5" hidden="1" customHeight="1" x14ac:dyDescent="0.3">
      <c r="B139" s="55" t="s">
        <v>103</v>
      </c>
      <c r="C139" s="80" t="s">
        <v>108</v>
      </c>
      <c r="D139" s="67"/>
      <c r="E139" s="67"/>
      <c r="F139" s="67"/>
      <c r="G139" s="64" t="e">
        <f t="shared" si="99"/>
        <v>#DIV/0!</v>
      </c>
      <c r="H139" s="63">
        <f t="shared" si="100"/>
        <v>0</v>
      </c>
      <c r="I139" s="67"/>
      <c r="J139" s="67"/>
      <c r="K139" s="71"/>
      <c r="L139" s="65"/>
      <c r="M139" s="63"/>
      <c r="N139" s="71">
        <f t="shared" si="101"/>
        <v>0</v>
      </c>
      <c r="O139" s="71">
        <f t="shared" si="102"/>
        <v>0</v>
      </c>
      <c r="P139" s="71">
        <f t="shared" si="103"/>
        <v>0</v>
      </c>
      <c r="Q139" s="74" t="e">
        <f t="shared" si="104"/>
        <v>#DIV/0!</v>
      </c>
      <c r="R139" s="71">
        <f t="shared" si="105"/>
        <v>0</v>
      </c>
      <c r="S139" s="15"/>
      <c r="T139" s="15"/>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c r="BR139" s="13"/>
      <c r="BS139" s="13"/>
      <c r="BT139" s="13"/>
      <c r="BU139" s="13"/>
      <c r="BV139" s="13"/>
      <c r="BW139" s="13"/>
      <c r="BX139" s="13"/>
      <c r="BY139" s="13"/>
      <c r="BZ139" s="13"/>
      <c r="CA139" s="13"/>
      <c r="CB139" s="13"/>
      <c r="CC139" s="13"/>
      <c r="CD139" s="13"/>
      <c r="CE139" s="13"/>
      <c r="CF139" s="13"/>
      <c r="CG139" s="13"/>
      <c r="CH139" s="13"/>
      <c r="CI139" s="13"/>
      <c r="CJ139" s="13"/>
      <c r="CK139" s="13"/>
      <c r="CL139" s="13"/>
      <c r="CM139" s="13"/>
      <c r="CN139" s="13"/>
      <c r="CO139" s="13"/>
      <c r="CP139" s="13"/>
      <c r="CQ139" s="13"/>
      <c r="CR139" s="13"/>
      <c r="CS139" s="13"/>
      <c r="CT139" s="13"/>
      <c r="CU139" s="13"/>
      <c r="CV139" s="13"/>
      <c r="CW139" s="13"/>
      <c r="CX139" s="13"/>
      <c r="CY139" s="13"/>
      <c r="CZ139" s="13"/>
      <c r="DA139" s="13"/>
      <c r="DB139" s="13"/>
      <c r="DC139" s="13"/>
      <c r="DD139" s="13"/>
      <c r="DE139" s="13"/>
      <c r="DF139" s="13"/>
      <c r="DG139" s="13"/>
      <c r="DH139" s="13"/>
      <c r="DI139" s="13"/>
      <c r="DJ139" s="13"/>
      <c r="DK139" s="13"/>
      <c r="DL139" s="13"/>
      <c r="DM139" s="13"/>
      <c r="DN139" s="13"/>
      <c r="DO139" s="13"/>
      <c r="DP139" s="13"/>
      <c r="DQ139" s="13"/>
      <c r="DR139" s="13"/>
      <c r="DS139" s="13"/>
      <c r="DT139" s="13"/>
      <c r="DU139" s="13"/>
      <c r="DV139" s="13"/>
      <c r="DW139" s="13"/>
      <c r="DX139" s="13"/>
      <c r="DY139" s="13"/>
      <c r="DZ139" s="13"/>
      <c r="EA139" s="13"/>
      <c r="EB139" s="13"/>
      <c r="EC139" s="13"/>
      <c r="ED139" s="13"/>
      <c r="EE139" s="13"/>
      <c r="EF139" s="13"/>
      <c r="EG139" s="13"/>
      <c r="EH139" s="13"/>
      <c r="EI139" s="13"/>
      <c r="EJ139" s="13"/>
      <c r="EK139" s="13"/>
      <c r="EL139" s="13"/>
      <c r="EM139" s="13"/>
      <c r="EN139" s="13"/>
      <c r="EO139" s="13"/>
      <c r="EP139" s="13"/>
      <c r="EQ139" s="13"/>
      <c r="ER139" s="13"/>
      <c r="ES139" s="13"/>
      <c r="ET139" s="13"/>
      <c r="EU139" s="13"/>
      <c r="EV139" s="13"/>
      <c r="EW139" s="13"/>
      <c r="EX139" s="13"/>
      <c r="EY139" s="13"/>
      <c r="EZ139" s="13"/>
      <c r="FA139" s="13"/>
      <c r="FB139" s="13"/>
      <c r="FC139" s="13"/>
      <c r="FD139" s="13"/>
      <c r="FE139" s="13"/>
      <c r="FF139" s="13"/>
      <c r="FG139" s="13"/>
      <c r="FH139" s="13"/>
      <c r="FI139" s="13"/>
      <c r="FJ139" s="13"/>
      <c r="FK139" s="13"/>
      <c r="FL139" s="13"/>
      <c r="FM139" s="13"/>
      <c r="FN139" s="13"/>
      <c r="FO139" s="13"/>
      <c r="FP139" s="13"/>
      <c r="FQ139" s="13"/>
      <c r="FR139" s="13"/>
      <c r="FS139" s="13"/>
      <c r="FT139" s="13"/>
      <c r="FU139" s="13"/>
      <c r="FV139" s="13"/>
      <c r="FW139" s="13"/>
      <c r="FX139" s="13"/>
      <c r="FY139" s="13"/>
      <c r="FZ139" s="13"/>
      <c r="GA139" s="13"/>
      <c r="GB139" s="13"/>
      <c r="GC139" s="13"/>
      <c r="GD139" s="13"/>
      <c r="GE139" s="13"/>
      <c r="GF139" s="13"/>
      <c r="GG139" s="13"/>
      <c r="GH139" s="13"/>
      <c r="GI139" s="13"/>
      <c r="GJ139" s="13"/>
      <c r="GK139" s="13"/>
      <c r="GL139" s="13"/>
      <c r="GM139" s="13"/>
      <c r="GN139" s="13"/>
      <c r="GO139" s="13"/>
      <c r="GP139" s="13"/>
      <c r="GQ139" s="13"/>
      <c r="GR139" s="13"/>
      <c r="GS139" s="13"/>
      <c r="GT139" s="13"/>
      <c r="GU139" s="13"/>
      <c r="GV139" s="13"/>
      <c r="GW139" s="13"/>
      <c r="GX139" s="13"/>
      <c r="GY139" s="13"/>
      <c r="GZ139" s="13"/>
      <c r="HA139" s="13"/>
      <c r="HB139" s="13"/>
      <c r="HC139" s="13"/>
      <c r="HD139" s="13"/>
      <c r="HE139" s="13"/>
      <c r="HF139" s="13"/>
      <c r="HG139" s="13"/>
      <c r="HH139" s="13"/>
      <c r="HI139" s="13"/>
      <c r="HJ139" s="13"/>
      <c r="HK139" s="13"/>
      <c r="HL139" s="13"/>
      <c r="HM139" s="13"/>
      <c r="HN139" s="13"/>
      <c r="HO139" s="13"/>
      <c r="HP139" s="13"/>
      <c r="HQ139" s="13"/>
      <c r="HR139" s="13"/>
      <c r="HS139" s="13"/>
      <c r="HT139" s="13"/>
      <c r="HU139" s="13"/>
      <c r="HV139" s="13"/>
      <c r="HW139" s="13"/>
      <c r="HX139" s="13"/>
      <c r="HY139" s="13"/>
      <c r="HZ139" s="13"/>
      <c r="IA139" s="13"/>
      <c r="IB139" s="13"/>
      <c r="IC139" s="13"/>
      <c r="ID139" s="13"/>
      <c r="IE139" s="13"/>
      <c r="IF139" s="13"/>
      <c r="IG139" s="13"/>
      <c r="IH139" s="13"/>
      <c r="II139" s="13"/>
      <c r="IJ139" s="13"/>
      <c r="IK139" s="13"/>
    </row>
    <row r="140" spans="2:245" s="14" customFormat="1" ht="55.5" hidden="1" customHeight="1" x14ac:dyDescent="0.3">
      <c r="B140" s="55" t="s">
        <v>104</v>
      </c>
      <c r="C140" s="80" t="s">
        <v>109</v>
      </c>
      <c r="D140" s="67"/>
      <c r="E140" s="67"/>
      <c r="F140" s="67"/>
      <c r="G140" s="64" t="e">
        <f t="shared" si="99"/>
        <v>#DIV/0!</v>
      </c>
      <c r="H140" s="63">
        <f t="shared" si="100"/>
        <v>0</v>
      </c>
      <c r="I140" s="67"/>
      <c r="J140" s="67"/>
      <c r="K140" s="71"/>
      <c r="L140" s="65"/>
      <c r="M140" s="63"/>
      <c r="N140" s="71">
        <f t="shared" si="101"/>
        <v>0</v>
      </c>
      <c r="O140" s="71">
        <f t="shared" si="102"/>
        <v>0</v>
      </c>
      <c r="P140" s="71">
        <f t="shared" si="103"/>
        <v>0</v>
      </c>
      <c r="Q140" s="74" t="e">
        <f t="shared" si="104"/>
        <v>#DIV/0!</v>
      </c>
      <c r="R140" s="71">
        <f t="shared" si="105"/>
        <v>0</v>
      </c>
      <c r="S140" s="15"/>
      <c r="T140" s="15"/>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c r="BR140" s="13"/>
      <c r="BS140" s="13"/>
      <c r="BT140" s="13"/>
      <c r="BU140" s="13"/>
      <c r="BV140" s="13"/>
      <c r="BW140" s="13"/>
      <c r="BX140" s="13"/>
      <c r="BY140" s="13"/>
      <c r="BZ140" s="13"/>
      <c r="CA140" s="13"/>
      <c r="CB140" s="13"/>
      <c r="CC140" s="13"/>
      <c r="CD140" s="13"/>
      <c r="CE140" s="13"/>
      <c r="CF140" s="13"/>
      <c r="CG140" s="13"/>
      <c r="CH140" s="13"/>
      <c r="CI140" s="13"/>
      <c r="CJ140" s="13"/>
      <c r="CK140" s="13"/>
      <c r="CL140" s="13"/>
      <c r="CM140" s="13"/>
      <c r="CN140" s="13"/>
      <c r="CO140" s="13"/>
      <c r="CP140" s="13"/>
      <c r="CQ140" s="13"/>
      <c r="CR140" s="13"/>
      <c r="CS140" s="13"/>
      <c r="CT140" s="13"/>
      <c r="CU140" s="13"/>
      <c r="CV140" s="13"/>
      <c r="CW140" s="13"/>
      <c r="CX140" s="13"/>
      <c r="CY140" s="13"/>
      <c r="CZ140" s="13"/>
      <c r="DA140" s="13"/>
      <c r="DB140" s="13"/>
      <c r="DC140" s="13"/>
      <c r="DD140" s="13"/>
      <c r="DE140" s="13"/>
      <c r="DF140" s="13"/>
      <c r="DG140" s="13"/>
      <c r="DH140" s="13"/>
      <c r="DI140" s="13"/>
      <c r="DJ140" s="13"/>
      <c r="DK140" s="13"/>
      <c r="DL140" s="13"/>
      <c r="DM140" s="13"/>
      <c r="DN140" s="13"/>
      <c r="DO140" s="13"/>
      <c r="DP140" s="13"/>
      <c r="DQ140" s="13"/>
      <c r="DR140" s="13"/>
      <c r="DS140" s="13"/>
      <c r="DT140" s="13"/>
      <c r="DU140" s="13"/>
      <c r="DV140" s="13"/>
      <c r="DW140" s="13"/>
      <c r="DX140" s="13"/>
      <c r="DY140" s="13"/>
      <c r="DZ140" s="13"/>
      <c r="EA140" s="13"/>
      <c r="EB140" s="13"/>
      <c r="EC140" s="13"/>
      <c r="ED140" s="13"/>
      <c r="EE140" s="13"/>
      <c r="EF140" s="13"/>
      <c r="EG140" s="13"/>
      <c r="EH140" s="13"/>
      <c r="EI140" s="13"/>
      <c r="EJ140" s="13"/>
      <c r="EK140" s="13"/>
      <c r="EL140" s="13"/>
      <c r="EM140" s="13"/>
      <c r="EN140" s="13"/>
      <c r="EO140" s="13"/>
      <c r="EP140" s="13"/>
      <c r="EQ140" s="13"/>
      <c r="ER140" s="13"/>
      <c r="ES140" s="13"/>
      <c r="ET140" s="13"/>
      <c r="EU140" s="13"/>
      <c r="EV140" s="13"/>
      <c r="EW140" s="13"/>
      <c r="EX140" s="13"/>
      <c r="EY140" s="13"/>
      <c r="EZ140" s="13"/>
      <c r="FA140" s="13"/>
      <c r="FB140" s="13"/>
      <c r="FC140" s="13"/>
      <c r="FD140" s="13"/>
      <c r="FE140" s="13"/>
      <c r="FF140" s="13"/>
      <c r="FG140" s="13"/>
      <c r="FH140" s="13"/>
      <c r="FI140" s="13"/>
      <c r="FJ140" s="13"/>
      <c r="FK140" s="13"/>
      <c r="FL140" s="13"/>
      <c r="FM140" s="13"/>
      <c r="FN140" s="13"/>
      <c r="FO140" s="13"/>
      <c r="FP140" s="13"/>
      <c r="FQ140" s="13"/>
      <c r="FR140" s="13"/>
      <c r="FS140" s="13"/>
      <c r="FT140" s="13"/>
      <c r="FU140" s="13"/>
      <c r="FV140" s="13"/>
      <c r="FW140" s="13"/>
      <c r="FX140" s="13"/>
      <c r="FY140" s="13"/>
      <c r="FZ140" s="13"/>
      <c r="GA140" s="13"/>
      <c r="GB140" s="13"/>
      <c r="GC140" s="13"/>
      <c r="GD140" s="13"/>
      <c r="GE140" s="13"/>
      <c r="GF140" s="13"/>
      <c r="GG140" s="13"/>
      <c r="GH140" s="13"/>
      <c r="GI140" s="13"/>
      <c r="GJ140" s="13"/>
      <c r="GK140" s="13"/>
      <c r="GL140" s="13"/>
      <c r="GM140" s="13"/>
      <c r="GN140" s="13"/>
      <c r="GO140" s="13"/>
      <c r="GP140" s="13"/>
      <c r="GQ140" s="13"/>
      <c r="GR140" s="13"/>
      <c r="GS140" s="13"/>
      <c r="GT140" s="13"/>
      <c r="GU140" s="13"/>
      <c r="GV140" s="13"/>
      <c r="GW140" s="13"/>
      <c r="GX140" s="13"/>
      <c r="GY140" s="13"/>
      <c r="GZ140" s="13"/>
      <c r="HA140" s="13"/>
      <c r="HB140" s="13"/>
      <c r="HC140" s="13"/>
      <c r="HD140" s="13"/>
      <c r="HE140" s="13"/>
      <c r="HF140" s="13"/>
      <c r="HG140" s="13"/>
      <c r="HH140" s="13"/>
      <c r="HI140" s="13"/>
      <c r="HJ140" s="13"/>
      <c r="HK140" s="13"/>
      <c r="HL140" s="13"/>
      <c r="HM140" s="13"/>
      <c r="HN140" s="13"/>
      <c r="HO140" s="13"/>
      <c r="HP140" s="13"/>
      <c r="HQ140" s="13"/>
      <c r="HR140" s="13"/>
      <c r="HS140" s="13"/>
      <c r="HT140" s="13"/>
      <c r="HU140" s="13"/>
      <c r="HV140" s="13"/>
      <c r="HW140" s="13"/>
      <c r="HX140" s="13"/>
      <c r="HY140" s="13"/>
      <c r="HZ140" s="13"/>
      <c r="IA140" s="13"/>
      <c r="IB140" s="13"/>
      <c r="IC140" s="13"/>
      <c r="ID140" s="13"/>
      <c r="IE140" s="13"/>
      <c r="IF140" s="13"/>
      <c r="IG140" s="13"/>
      <c r="IH140" s="13"/>
      <c r="II140" s="13"/>
      <c r="IJ140" s="13"/>
      <c r="IK140" s="13"/>
    </row>
    <row r="141" spans="2:245" s="14" customFormat="1" ht="37.5" hidden="1" customHeight="1" x14ac:dyDescent="0.3">
      <c r="B141" s="55" t="s">
        <v>105</v>
      </c>
      <c r="C141" s="80" t="s">
        <v>110</v>
      </c>
      <c r="D141" s="67"/>
      <c r="E141" s="67"/>
      <c r="F141" s="67"/>
      <c r="G141" s="64" t="e">
        <f t="shared" si="99"/>
        <v>#DIV/0!</v>
      </c>
      <c r="H141" s="63">
        <f t="shared" si="100"/>
        <v>0</v>
      </c>
      <c r="I141" s="67"/>
      <c r="J141" s="67"/>
      <c r="K141" s="71"/>
      <c r="L141" s="65"/>
      <c r="M141" s="63"/>
      <c r="N141" s="71">
        <f t="shared" si="101"/>
        <v>0</v>
      </c>
      <c r="O141" s="71">
        <f t="shared" si="102"/>
        <v>0</v>
      </c>
      <c r="P141" s="71">
        <f t="shared" si="103"/>
        <v>0</v>
      </c>
      <c r="Q141" s="74" t="e">
        <f t="shared" si="104"/>
        <v>#DIV/0!</v>
      </c>
      <c r="R141" s="71">
        <f t="shared" si="105"/>
        <v>0</v>
      </c>
      <c r="S141" s="15"/>
      <c r="T141" s="15"/>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c r="BO141" s="13"/>
      <c r="BP141" s="13"/>
      <c r="BQ141" s="13"/>
      <c r="BR141" s="13"/>
      <c r="BS141" s="13"/>
      <c r="BT141" s="13"/>
      <c r="BU141" s="13"/>
      <c r="BV141" s="13"/>
      <c r="BW141" s="13"/>
      <c r="BX141" s="13"/>
      <c r="BY141" s="13"/>
      <c r="BZ141" s="13"/>
      <c r="CA141" s="13"/>
      <c r="CB141" s="13"/>
      <c r="CC141" s="13"/>
      <c r="CD141" s="13"/>
      <c r="CE141" s="13"/>
      <c r="CF141" s="13"/>
      <c r="CG141" s="13"/>
      <c r="CH141" s="13"/>
      <c r="CI141" s="13"/>
      <c r="CJ141" s="13"/>
      <c r="CK141" s="13"/>
      <c r="CL141" s="13"/>
      <c r="CM141" s="13"/>
      <c r="CN141" s="13"/>
      <c r="CO141" s="13"/>
      <c r="CP141" s="13"/>
      <c r="CQ141" s="13"/>
      <c r="CR141" s="13"/>
      <c r="CS141" s="13"/>
      <c r="CT141" s="13"/>
      <c r="CU141" s="13"/>
      <c r="CV141" s="13"/>
      <c r="CW141" s="13"/>
      <c r="CX141" s="13"/>
      <c r="CY141" s="13"/>
      <c r="CZ141" s="13"/>
      <c r="DA141" s="13"/>
      <c r="DB141" s="13"/>
      <c r="DC141" s="13"/>
      <c r="DD141" s="13"/>
      <c r="DE141" s="13"/>
      <c r="DF141" s="13"/>
      <c r="DG141" s="13"/>
      <c r="DH141" s="13"/>
      <c r="DI141" s="13"/>
      <c r="DJ141" s="13"/>
      <c r="DK141" s="13"/>
      <c r="DL141" s="13"/>
      <c r="DM141" s="13"/>
      <c r="DN141" s="13"/>
      <c r="DO141" s="13"/>
      <c r="DP141" s="13"/>
      <c r="DQ141" s="13"/>
      <c r="DR141" s="13"/>
      <c r="DS141" s="13"/>
      <c r="DT141" s="13"/>
      <c r="DU141" s="13"/>
      <c r="DV141" s="13"/>
      <c r="DW141" s="13"/>
      <c r="DX141" s="13"/>
      <c r="DY141" s="13"/>
      <c r="DZ141" s="13"/>
      <c r="EA141" s="13"/>
      <c r="EB141" s="13"/>
      <c r="EC141" s="13"/>
      <c r="ED141" s="13"/>
      <c r="EE141" s="13"/>
      <c r="EF141" s="13"/>
      <c r="EG141" s="13"/>
      <c r="EH141" s="13"/>
      <c r="EI141" s="13"/>
      <c r="EJ141" s="13"/>
      <c r="EK141" s="13"/>
      <c r="EL141" s="13"/>
      <c r="EM141" s="13"/>
      <c r="EN141" s="13"/>
      <c r="EO141" s="13"/>
      <c r="EP141" s="13"/>
      <c r="EQ141" s="13"/>
      <c r="ER141" s="13"/>
      <c r="ES141" s="13"/>
      <c r="ET141" s="13"/>
      <c r="EU141" s="13"/>
      <c r="EV141" s="13"/>
      <c r="EW141" s="13"/>
      <c r="EX141" s="13"/>
      <c r="EY141" s="13"/>
      <c r="EZ141" s="13"/>
      <c r="FA141" s="13"/>
      <c r="FB141" s="13"/>
      <c r="FC141" s="13"/>
      <c r="FD141" s="13"/>
      <c r="FE141" s="13"/>
      <c r="FF141" s="13"/>
      <c r="FG141" s="13"/>
      <c r="FH141" s="13"/>
      <c r="FI141" s="13"/>
      <c r="FJ141" s="13"/>
      <c r="FK141" s="13"/>
      <c r="FL141" s="13"/>
      <c r="FM141" s="13"/>
      <c r="FN141" s="13"/>
      <c r="FO141" s="13"/>
      <c r="FP141" s="13"/>
      <c r="FQ141" s="13"/>
      <c r="FR141" s="13"/>
      <c r="FS141" s="13"/>
      <c r="FT141" s="13"/>
      <c r="FU141" s="13"/>
      <c r="FV141" s="13"/>
      <c r="FW141" s="13"/>
      <c r="FX141" s="13"/>
      <c r="FY141" s="13"/>
      <c r="FZ141" s="13"/>
      <c r="GA141" s="13"/>
      <c r="GB141" s="13"/>
      <c r="GC141" s="13"/>
      <c r="GD141" s="13"/>
      <c r="GE141" s="13"/>
      <c r="GF141" s="13"/>
      <c r="GG141" s="13"/>
      <c r="GH141" s="13"/>
      <c r="GI141" s="13"/>
      <c r="GJ141" s="13"/>
      <c r="GK141" s="13"/>
      <c r="GL141" s="13"/>
      <c r="GM141" s="13"/>
      <c r="GN141" s="13"/>
      <c r="GO141" s="13"/>
      <c r="GP141" s="13"/>
      <c r="GQ141" s="13"/>
      <c r="GR141" s="13"/>
      <c r="GS141" s="13"/>
      <c r="GT141" s="13"/>
      <c r="GU141" s="13"/>
      <c r="GV141" s="13"/>
      <c r="GW141" s="13"/>
      <c r="GX141" s="13"/>
      <c r="GY141" s="13"/>
      <c r="GZ141" s="13"/>
      <c r="HA141" s="13"/>
      <c r="HB141" s="13"/>
      <c r="HC141" s="13"/>
      <c r="HD141" s="13"/>
      <c r="HE141" s="13"/>
      <c r="HF141" s="13"/>
      <c r="HG141" s="13"/>
      <c r="HH141" s="13"/>
      <c r="HI141" s="13"/>
      <c r="HJ141" s="13"/>
      <c r="HK141" s="13"/>
      <c r="HL141" s="13"/>
      <c r="HM141" s="13"/>
      <c r="HN141" s="13"/>
      <c r="HO141" s="13"/>
      <c r="HP141" s="13"/>
      <c r="HQ141" s="13"/>
      <c r="HR141" s="13"/>
      <c r="HS141" s="13"/>
      <c r="HT141" s="13"/>
      <c r="HU141" s="13"/>
      <c r="HV141" s="13"/>
      <c r="HW141" s="13"/>
      <c r="HX141" s="13"/>
      <c r="HY141" s="13"/>
      <c r="HZ141" s="13"/>
      <c r="IA141" s="13"/>
      <c r="IB141" s="13"/>
      <c r="IC141" s="13"/>
      <c r="ID141" s="13"/>
      <c r="IE141" s="13"/>
      <c r="IF141" s="13"/>
      <c r="IG141" s="13"/>
      <c r="IH141" s="13"/>
      <c r="II141" s="13"/>
      <c r="IJ141" s="13"/>
      <c r="IK141" s="13"/>
    </row>
    <row r="142" spans="2:245" s="14" customFormat="1" ht="61.5" hidden="1" customHeight="1" x14ac:dyDescent="0.3">
      <c r="B142" s="55" t="s">
        <v>106</v>
      </c>
      <c r="C142" s="80" t="s">
        <v>111</v>
      </c>
      <c r="D142" s="67"/>
      <c r="E142" s="67"/>
      <c r="F142" s="67"/>
      <c r="G142" s="64" t="e">
        <f t="shared" si="99"/>
        <v>#DIV/0!</v>
      </c>
      <c r="H142" s="63">
        <f t="shared" si="100"/>
        <v>0</v>
      </c>
      <c r="I142" s="67"/>
      <c r="J142" s="67"/>
      <c r="K142" s="71"/>
      <c r="L142" s="65"/>
      <c r="M142" s="63"/>
      <c r="N142" s="71">
        <f t="shared" si="101"/>
        <v>0</v>
      </c>
      <c r="O142" s="71">
        <f t="shared" si="102"/>
        <v>0</v>
      </c>
      <c r="P142" s="71">
        <f t="shared" si="103"/>
        <v>0</v>
      </c>
      <c r="Q142" s="74" t="e">
        <f t="shared" si="104"/>
        <v>#DIV/0!</v>
      </c>
      <c r="R142" s="71">
        <f t="shared" si="105"/>
        <v>0</v>
      </c>
      <c r="S142" s="15"/>
      <c r="T142" s="15"/>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c r="BO142" s="13"/>
      <c r="BP142" s="13"/>
      <c r="BQ142" s="13"/>
      <c r="BR142" s="13"/>
      <c r="BS142" s="13"/>
      <c r="BT142" s="13"/>
      <c r="BU142" s="13"/>
      <c r="BV142" s="13"/>
      <c r="BW142" s="13"/>
      <c r="BX142" s="13"/>
      <c r="BY142" s="13"/>
      <c r="BZ142" s="13"/>
      <c r="CA142" s="13"/>
      <c r="CB142" s="13"/>
      <c r="CC142" s="13"/>
      <c r="CD142" s="13"/>
      <c r="CE142" s="13"/>
      <c r="CF142" s="13"/>
      <c r="CG142" s="13"/>
      <c r="CH142" s="13"/>
      <c r="CI142" s="13"/>
      <c r="CJ142" s="13"/>
      <c r="CK142" s="13"/>
      <c r="CL142" s="13"/>
      <c r="CM142" s="13"/>
      <c r="CN142" s="13"/>
      <c r="CO142" s="13"/>
      <c r="CP142" s="13"/>
      <c r="CQ142" s="13"/>
      <c r="CR142" s="13"/>
      <c r="CS142" s="13"/>
      <c r="CT142" s="13"/>
      <c r="CU142" s="13"/>
      <c r="CV142" s="13"/>
      <c r="CW142" s="13"/>
      <c r="CX142" s="13"/>
      <c r="CY142" s="13"/>
      <c r="CZ142" s="13"/>
      <c r="DA142" s="13"/>
      <c r="DB142" s="13"/>
      <c r="DC142" s="13"/>
      <c r="DD142" s="13"/>
      <c r="DE142" s="13"/>
      <c r="DF142" s="13"/>
      <c r="DG142" s="13"/>
      <c r="DH142" s="13"/>
      <c r="DI142" s="13"/>
      <c r="DJ142" s="13"/>
      <c r="DK142" s="13"/>
      <c r="DL142" s="13"/>
      <c r="DM142" s="13"/>
      <c r="DN142" s="13"/>
      <c r="DO142" s="13"/>
      <c r="DP142" s="13"/>
      <c r="DQ142" s="13"/>
      <c r="DR142" s="13"/>
      <c r="DS142" s="13"/>
      <c r="DT142" s="13"/>
      <c r="DU142" s="13"/>
      <c r="DV142" s="13"/>
      <c r="DW142" s="13"/>
      <c r="DX142" s="13"/>
      <c r="DY142" s="13"/>
      <c r="DZ142" s="13"/>
      <c r="EA142" s="13"/>
      <c r="EB142" s="13"/>
      <c r="EC142" s="13"/>
      <c r="ED142" s="13"/>
      <c r="EE142" s="13"/>
      <c r="EF142" s="13"/>
      <c r="EG142" s="13"/>
      <c r="EH142" s="13"/>
      <c r="EI142" s="13"/>
      <c r="EJ142" s="13"/>
      <c r="EK142" s="13"/>
      <c r="EL142" s="13"/>
      <c r="EM142" s="13"/>
      <c r="EN142" s="13"/>
      <c r="EO142" s="13"/>
      <c r="EP142" s="13"/>
      <c r="EQ142" s="13"/>
      <c r="ER142" s="13"/>
      <c r="ES142" s="13"/>
      <c r="ET142" s="13"/>
      <c r="EU142" s="13"/>
      <c r="EV142" s="13"/>
      <c r="EW142" s="13"/>
      <c r="EX142" s="13"/>
      <c r="EY142" s="13"/>
      <c r="EZ142" s="13"/>
      <c r="FA142" s="13"/>
      <c r="FB142" s="13"/>
      <c r="FC142" s="13"/>
      <c r="FD142" s="13"/>
      <c r="FE142" s="13"/>
      <c r="FF142" s="13"/>
      <c r="FG142" s="13"/>
      <c r="FH142" s="13"/>
      <c r="FI142" s="13"/>
      <c r="FJ142" s="13"/>
      <c r="FK142" s="13"/>
      <c r="FL142" s="13"/>
      <c r="FM142" s="13"/>
      <c r="FN142" s="13"/>
      <c r="FO142" s="13"/>
      <c r="FP142" s="13"/>
      <c r="FQ142" s="13"/>
      <c r="FR142" s="13"/>
      <c r="FS142" s="13"/>
      <c r="FT142" s="13"/>
      <c r="FU142" s="13"/>
      <c r="FV142" s="13"/>
      <c r="FW142" s="13"/>
      <c r="FX142" s="13"/>
      <c r="FY142" s="13"/>
      <c r="FZ142" s="13"/>
      <c r="GA142" s="13"/>
      <c r="GB142" s="13"/>
      <c r="GC142" s="13"/>
      <c r="GD142" s="13"/>
      <c r="GE142" s="13"/>
      <c r="GF142" s="13"/>
      <c r="GG142" s="13"/>
      <c r="GH142" s="13"/>
      <c r="GI142" s="13"/>
      <c r="GJ142" s="13"/>
      <c r="GK142" s="13"/>
      <c r="GL142" s="13"/>
      <c r="GM142" s="13"/>
      <c r="GN142" s="13"/>
      <c r="GO142" s="13"/>
      <c r="GP142" s="13"/>
      <c r="GQ142" s="13"/>
      <c r="GR142" s="13"/>
      <c r="GS142" s="13"/>
      <c r="GT142" s="13"/>
      <c r="GU142" s="13"/>
      <c r="GV142" s="13"/>
      <c r="GW142" s="13"/>
      <c r="GX142" s="13"/>
      <c r="GY142" s="13"/>
      <c r="GZ142" s="13"/>
      <c r="HA142" s="13"/>
      <c r="HB142" s="13"/>
      <c r="HC142" s="13"/>
      <c r="HD142" s="13"/>
      <c r="HE142" s="13"/>
      <c r="HF142" s="13"/>
      <c r="HG142" s="13"/>
      <c r="HH142" s="13"/>
      <c r="HI142" s="13"/>
      <c r="HJ142" s="13"/>
      <c r="HK142" s="13"/>
      <c r="HL142" s="13"/>
      <c r="HM142" s="13"/>
      <c r="HN142" s="13"/>
      <c r="HO142" s="13"/>
      <c r="HP142" s="13"/>
      <c r="HQ142" s="13"/>
      <c r="HR142" s="13"/>
      <c r="HS142" s="13"/>
      <c r="HT142" s="13"/>
      <c r="HU142" s="13"/>
      <c r="HV142" s="13"/>
      <c r="HW142" s="13"/>
      <c r="HX142" s="13"/>
      <c r="HY142" s="13"/>
      <c r="HZ142" s="13"/>
      <c r="IA142" s="13"/>
      <c r="IB142" s="13"/>
      <c r="IC142" s="13"/>
      <c r="ID142" s="13"/>
      <c r="IE142" s="13"/>
      <c r="IF142" s="13"/>
      <c r="IG142" s="13"/>
      <c r="IH142" s="13"/>
      <c r="II142" s="13"/>
      <c r="IJ142" s="13"/>
      <c r="IK142" s="13"/>
    </row>
    <row r="143" spans="2:245" s="14" customFormat="1" ht="54.75" hidden="1" customHeight="1" x14ac:dyDescent="0.3">
      <c r="B143" s="55" t="s">
        <v>107</v>
      </c>
      <c r="C143" s="80" t="s">
        <v>112</v>
      </c>
      <c r="D143" s="67"/>
      <c r="E143" s="67"/>
      <c r="F143" s="67"/>
      <c r="G143" s="64" t="e">
        <f t="shared" si="99"/>
        <v>#DIV/0!</v>
      </c>
      <c r="H143" s="63">
        <f t="shared" si="100"/>
        <v>0</v>
      </c>
      <c r="I143" s="67"/>
      <c r="J143" s="67"/>
      <c r="K143" s="71"/>
      <c r="L143" s="65"/>
      <c r="M143" s="63"/>
      <c r="N143" s="71">
        <f t="shared" si="101"/>
        <v>0</v>
      </c>
      <c r="O143" s="71">
        <f t="shared" si="102"/>
        <v>0</v>
      </c>
      <c r="P143" s="71">
        <f t="shared" si="103"/>
        <v>0</v>
      </c>
      <c r="Q143" s="74" t="e">
        <f t="shared" si="104"/>
        <v>#DIV/0!</v>
      </c>
      <c r="R143" s="71">
        <f t="shared" si="105"/>
        <v>0</v>
      </c>
      <c r="S143" s="15"/>
      <c r="T143" s="15"/>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c r="BO143" s="13"/>
      <c r="BP143" s="13"/>
      <c r="BQ143" s="13"/>
      <c r="BR143" s="13"/>
      <c r="BS143" s="13"/>
      <c r="BT143" s="13"/>
      <c r="BU143" s="13"/>
      <c r="BV143" s="13"/>
      <c r="BW143" s="13"/>
      <c r="BX143" s="13"/>
      <c r="BY143" s="13"/>
      <c r="BZ143" s="13"/>
      <c r="CA143" s="13"/>
      <c r="CB143" s="13"/>
      <c r="CC143" s="13"/>
      <c r="CD143" s="13"/>
      <c r="CE143" s="13"/>
      <c r="CF143" s="13"/>
      <c r="CG143" s="13"/>
      <c r="CH143" s="13"/>
      <c r="CI143" s="13"/>
      <c r="CJ143" s="13"/>
      <c r="CK143" s="13"/>
      <c r="CL143" s="13"/>
      <c r="CM143" s="13"/>
      <c r="CN143" s="13"/>
      <c r="CO143" s="13"/>
      <c r="CP143" s="13"/>
      <c r="CQ143" s="13"/>
      <c r="CR143" s="13"/>
      <c r="CS143" s="13"/>
      <c r="CT143" s="13"/>
      <c r="CU143" s="13"/>
      <c r="CV143" s="13"/>
      <c r="CW143" s="13"/>
      <c r="CX143" s="13"/>
      <c r="CY143" s="13"/>
      <c r="CZ143" s="13"/>
      <c r="DA143" s="13"/>
      <c r="DB143" s="13"/>
      <c r="DC143" s="13"/>
      <c r="DD143" s="13"/>
      <c r="DE143" s="13"/>
      <c r="DF143" s="13"/>
      <c r="DG143" s="13"/>
      <c r="DH143" s="13"/>
      <c r="DI143" s="13"/>
      <c r="DJ143" s="13"/>
      <c r="DK143" s="13"/>
      <c r="DL143" s="13"/>
      <c r="DM143" s="13"/>
      <c r="DN143" s="13"/>
      <c r="DO143" s="13"/>
      <c r="DP143" s="13"/>
      <c r="DQ143" s="13"/>
      <c r="DR143" s="13"/>
      <c r="DS143" s="13"/>
      <c r="DT143" s="13"/>
      <c r="DU143" s="13"/>
      <c r="DV143" s="13"/>
      <c r="DW143" s="13"/>
      <c r="DX143" s="13"/>
      <c r="DY143" s="13"/>
      <c r="DZ143" s="13"/>
      <c r="EA143" s="13"/>
      <c r="EB143" s="13"/>
      <c r="EC143" s="13"/>
      <c r="ED143" s="13"/>
      <c r="EE143" s="13"/>
      <c r="EF143" s="13"/>
      <c r="EG143" s="13"/>
      <c r="EH143" s="13"/>
      <c r="EI143" s="13"/>
      <c r="EJ143" s="13"/>
      <c r="EK143" s="13"/>
      <c r="EL143" s="13"/>
      <c r="EM143" s="13"/>
      <c r="EN143" s="13"/>
      <c r="EO143" s="13"/>
      <c r="EP143" s="13"/>
      <c r="EQ143" s="13"/>
      <c r="ER143" s="13"/>
      <c r="ES143" s="13"/>
      <c r="ET143" s="13"/>
      <c r="EU143" s="13"/>
      <c r="EV143" s="13"/>
      <c r="EW143" s="13"/>
      <c r="EX143" s="13"/>
      <c r="EY143" s="13"/>
      <c r="EZ143" s="13"/>
      <c r="FA143" s="13"/>
      <c r="FB143" s="13"/>
      <c r="FC143" s="13"/>
      <c r="FD143" s="13"/>
      <c r="FE143" s="13"/>
      <c r="FF143" s="13"/>
      <c r="FG143" s="13"/>
      <c r="FH143" s="13"/>
      <c r="FI143" s="13"/>
      <c r="FJ143" s="13"/>
      <c r="FK143" s="13"/>
      <c r="FL143" s="13"/>
      <c r="FM143" s="13"/>
      <c r="FN143" s="13"/>
      <c r="FO143" s="13"/>
      <c r="FP143" s="13"/>
      <c r="FQ143" s="13"/>
      <c r="FR143" s="13"/>
      <c r="FS143" s="13"/>
      <c r="FT143" s="13"/>
      <c r="FU143" s="13"/>
      <c r="FV143" s="13"/>
      <c r="FW143" s="13"/>
      <c r="FX143" s="13"/>
      <c r="FY143" s="13"/>
      <c r="FZ143" s="13"/>
      <c r="GA143" s="13"/>
      <c r="GB143" s="13"/>
      <c r="GC143" s="13"/>
      <c r="GD143" s="13"/>
      <c r="GE143" s="13"/>
      <c r="GF143" s="13"/>
      <c r="GG143" s="13"/>
      <c r="GH143" s="13"/>
      <c r="GI143" s="13"/>
      <c r="GJ143" s="13"/>
      <c r="GK143" s="13"/>
      <c r="GL143" s="13"/>
      <c r="GM143" s="13"/>
      <c r="GN143" s="13"/>
      <c r="GO143" s="13"/>
      <c r="GP143" s="13"/>
      <c r="GQ143" s="13"/>
      <c r="GR143" s="13"/>
      <c r="GS143" s="13"/>
      <c r="GT143" s="13"/>
      <c r="GU143" s="13"/>
      <c r="GV143" s="13"/>
      <c r="GW143" s="13"/>
      <c r="GX143" s="13"/>
      <c r="GY143" s="13"/>
      <c r="GZ143" s="13"/>
      <c r="HA143" s="13"/>
      <c r="HB143" s="13"/>
      <c r="HC143" s="13"/>
      <c r="HD143" s="13"/>
      <c r="HE143" s="13"/>
      <c r="HF143" s="13"/>
      <c r="HG143" s="13"/>
      <c r="HH143" s="13"/>
      <c r="HI143" s="13"/>
      <c r="HJ143" s="13"/>
      <c r="HK143" s="13"/>
      <c r="HL143" s="13"/>
      <c r="HM143" s="13"/>
      <c r="HN143" s="13"/>
      <c r="HO143" s="13"/>
      <c r="HP143" s="13"/>
      <c r="HQ143" s="13"/>
      <c r="HR143" s="13"/>
      <c r="HS143" s="13"/>
      <c r="HT143" s="13"/>
      <c r="HU143" s="13"/>
      <c r="HV143" s="13"/>
      <c r="HW143" s="13"/>
      <c r="HX143" s="13"/>
      <c r="HY143" s="13"/>
      <c r="HZ143" s="13"/>
      <c r="IA143" s="13"/>
      <c r="IB143" s="13"/>
      <c r="IC143" s="13"/>
      <c r="ID143" s="13"/>
      <c r="IE143" s="13"/>
      <c r="IF143" s="13"/>
      <c r="IG143" s="13"/>
      <c r="IH143" s="13"/>
      <c r="II143" s="13"/>
      <c r="IJ143" s="13"/>
      <c r="IK143" s="13"/>
    </row>
    <row r="144" spans="2:245" s="14" customFormat="1" ht="39.75" hidden="1" customHeight="1" x14ac:dyDescent="0.3">
      <c r="B144" s="55" t="s">
        <v>175</v>
      </c>
      <c r="C144" s="80" t="s">
        <v>176</v>
      </c>
      <c r="D144" s="67"/>
      <c r="E144" s="67"/>
      <c r="F144" s="67"/>
      <c r="G144" s="64" t="e">
        <f t="shared" si="99"/>
        <v>#DIV/0!</v>
      </c>
      <c r="H144" s="63">
        <f t="shared" si="100"/>
        <v>0</v>
      </c>
      <c r="I144" s="67"/>
      <c r="J144" s="67"/>
      <c r="K144" s="71"/>
      <c r="L144" s="65"/>
      <c r="M144" s="63"/>
      <c r="N144" s="71">
        <f t="shared" si="101"/>
        <v>0</v>
      </c>
      <c r="O144" s="71">
        <f t="shared" si="102"/>
        <v>0</v>
      </c>
      <c r="P144" s="71">
        <f t="shared" si="103"/>
        <v>0</v>
      </c>
      <c r="Q144" s="74" t="e">
        <f t="shared" si="104"/>
        <v>#DIV/0!</v>
      </c>
      <c r="R144" s="71">
        <f t="shared" si="105"/>
        <v>0</v>
      </c>
      <c r="S144" s="15"/>
      <c r="T144" s="15"/>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c r="BR144" s="13"/>
      <c r="BS144" s="13"/>
      <c r="BT144" s="13"/>
      <c r="BU144" s="13"/>
      <c r="BV144" s="13"/>
      <c r="BW144" s="13"/>
      <c r="BX144" s="13"/>
      <c r="BY144" s="13"/>
      <c r="BZ144" s="13"/>
      <c r="CA144" s="13"/>
      <c r="CB144" s="13"/>
      <c r="CC144" s="13"/>
      <c r="CD144" s="13"/>
      <c r="CE144" s="13"/>
      <c r="CF144" s="13"/>
      <c r="CG144" s="13"/>
      <c r="CH144" s="13"/>
      <c r="CI144" s="13"/>
      <c r="CJ144" s="13"/>
      <c r="CK144" s="13"/>
      <c r="CL144" s="13"/>
      <c r="CM144" s="13"/>
      <c r="CN144" s="13"/>
      <c r="CO144" s="13"/>
      <c r="CP144" s="13"/>
      <c r="CQ144" s="13"/>
      <c r="CR144" s="13"/>
      <c r="CS144" s="13"/>
      <c r="CT144" s="13"/>
      <c r="CU144" s="13"/>
      <c r="CV144" s="13"/>
      <c r="CW144" s="13"/>
      <c r="CX144" s="13"/>
      <c r="CY144" s="13"/>
      <c r="CZ144" s="13"/>
      <c r="DA144" s="13"/>
      <c r="DB144" s="13"/>
      <c r="DC144" s="13"/>
      <c r="DD144" s="13"/>
      <c r="DE144" s="13"/>
      <c r="DF144" s="13"/>
      <c r="DG144" s="13"/>
      <c r="DH144" s="13"/>
      <c r="DI144" s="13"/>
      <c r="DJ144" s="13"/>
      <c r="DK144" s="13"/>
      <c r="DL144" s="13"/>
      <c r="DM144" s="13"/>
      <c r="DN144" s="13"/>
      <c r="DO144" s="13"/>
      <c r="DP144" s="13"/>
      <c r="DQ144" s="13"/>
      <c r="DR144" s="13"/>
      <c r="DS144" s="13"/>
      <c r="DT144" s="13"/>
      <c r="DU144" s="13"/>
      <c r="DV144" s="13"/>
      <c r="DW144" s="13"/>
      <c r="DX144" s="13"/>
      <c r="DY144" s="13"/>
      <c r="DZ144" s="13"/>
      <c r="EA144" s="13"/>
      <c r="EB144" s="13"/>
      <c r="EC144" s="13"/>
      <c r="ED144" s="13"/>
      <c r="EE144" s="13"/>
      <c r="EF144" s="13"/>
      <c r="EG144" s="13"/>
      <c r="EH144" s="13"/>
      <c r="EI144" s="13"/>
      <c r="EJ144" s="13"/>
      <c r="EK144" s="13"/>
      <c r="EL144" s="13"/>
      <c r="EM144" s="13"/>
      <c r="EN144" s="13"/>
      <c r="EO144" s="13"/>
      <c r="EP144" s="13"/>
      <c r="EQ144" s="13"/>
      <c r="ER144" s="13"/>
      <c r="ES144" s="13"/>
      <c r="ET144" s="13"/>
      <c r="EU144" s="13"/>
      <c r="EV144" s="13"/>
      <c r="EW144" s="13"/>
      <c r="EX144" s="13"/>
      <c r="EY144" s="13"/>
      <c r="EZ144" s="13"/>
      <c r="FA144" s="13"/>
      <c r="FB144" s="13"/>
      <c r="FC144" s="13"/>
      <c r="FD144" s="13"/>
      <c r="FE144" s="13"/>
      <c r="FF144" s="13"/>
      <c r="FG144" s="13"/>
      <c r="FH144" s="13"/>
      <c r="FI144" s="13"/>
      <c r="FJ144" s="13"/>
      <c r="FK144" s="13"/>
      <c r="FL144" s="13"/>
      <c r="FM144" s="13"/>
      <c r="FN144" s="13"/>
      <c r="FO144" s="13"/>
      <c r="FP144" s="13"/>
      <c r="FQ144" s="13"/>
      <c r="FR144" s="13"/>
      <c r="FS144" s="13"/>
      <c r="FT144" s="13"/>
      <c r="FU144" s="13"/>
      <c r="FV144" s="13"/>
      <c r="FW144" s="13"/>
      <c r="FX144" s="13"/>
      <c r="FY144" s="13"/>
      <c r="FZ144" s="13"/>
      <c r="GA144" s="13"/>
      <c r="GB144" s="13"/>
      <c r="GC144" s="13"/>
      <c r="GD144" s="13"/>
      <c r="GE144" s="13"/>
      <c r="GF144" s="13"/>
      <c r="GG144" s="13"/>
      <c r="GH144" s="13"/>
      <c r="GI144" s="13"/>
      <c r="GJ144" s="13"/>
      <c r="GK144" s="13"/>
      <c r="GL144" s="13"/>
      <c r="GM144" s="13"/>
      <c r="GN144" s="13"/>
      <c r="GO144" s="13"/>
      <c r="GP144" s="13"/>
      <c r="GQ144" s="13"/>
      <c r="GR144" s="13"/>
      <c r="GS144" s="13"/>
      <c r="GT144" s="13"/>
      <c r="GU144" s="13"/>
      <c r="GV144" s="13"/>
      <c r="GW144" s="13"/>
      <c r="GX144" s="13"/>
      <c r="GY144" s="13"/>
      <c r="GZ144" s="13"/>
      <c r="HA144" s="13"/>
      <c r="HB144" s="13"/>
      <c r="HC144" s="13"/>
      <c r="HD144" s="13"/>
      <c r="HE144" s="13"/>
      <c r="HF144" s="13"/>
      <c r="HG144" s="13"/>
      <c r="HH144" s="13"/>
      <c r="HI144" s="13"/>
      <c r="HJ144" s="13"/>
      <c r="HK144" s="13"/>
      <c r="HL144" s="13"/>
      <c r="HM144" s="13"/>
      <c r="HN144" s="13"/>
      <c r="HO144" s="13"/>
      <c r="HP144" s="13"/>
      <c r="HQ144" s="13"/>
      <c r="HR144" s="13"/>
      <c r="HS144" s="13"/>
      <c r="HT144" s="13"/>
      <c r="HU144" s="13"/>
      <c r="HV144" s="13"/>
      <c r="HW144" s="13"/>
      <c r="HX144" s="13"/>
      <c r="HY144" s="13"/>
      <c r="HZ144" s="13"/>
      <c r="IA144" s="13"/>
      <c r="IB144" s="13"/>
      <c r="IC144" s="13"/>
      <c r="ID144" s="13"/>
      <c r="IE144" s="13"/>
      <c r="IF144" s="13"/>
      <c r="IG144" s="13"/>
      <c r="IH144" s="13"/>
      <c r="II144" s="13"/>
      <c r="IJ144" s="13"/>
      <c r="IK144" s="13"/>
    </row>
    <row r="145" spans="2:245" s="14" customFormat="1" ht="47.25" customHeight="1" x14ac:dyDescent="0.3">
      <c r="B145" s="162" t="s">
        <v>53</v>
      </c>
      <c r="C145" s="138" t="s">
        <v>113</v>
      </c>
      <c r="D145" s="71">
        <v>12400</v>
      </c>
      <c r="E145" s="71">
        <v>7638</v>
      </c>
      <c r="F145" s="71">
        <v>0</v>
      </c>
      <c r="G145" s="72">
        <f t="shared" si="99"/>
        <v>0</v>
      </c>
      <c r="H145" s="71">
        <f t="shared" si="100"/>
        <v>-7638</v>
      </c>
      <c r="I145" s="71"/>
      <c r="J145" s="71"/>
      <c r="K145" s="71"/>
      <c r="L145" s="65"/>
      <c r="M145" s="63"/>
      <c r="N145" s="71">
        <f t="shared" si="101"/>
        <v>12400</v>
      </c>
      <c r="O145" s="71">
        <f t="shared" si="102"/>
        <v>7638</v>
      </c>
      <c r="P145" s="71">
        <f t="shared" si="103"/>
        <v>0</v>
      </c>
      <c r="Q145" s="74">
        <f t="shared" si="104"/>
        <v>0</v>
      </c>
      <c r="R145" s="71">
        <f t="shared" si="105"/>
        <v>-7638</v>
      </c>
      <c r="S145" s="15"/>
      <c r="T145" s="15"/>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c r="BR145" s="13"/>
      <c r="BS145" s="13"/>
      <c r="BT145" s="13"/>
      <c r="BU145" s="13"/>
      <c r="BV145" s="13"/>
      <c r="BW145" s="13"/>
      <c r="BX145" s="13"/>
      <c r="BY145" s="13"/>
      <c r="BZ145" s="13"/>
      <c r="CA145" s="13"/>
      <c r="CB145" s="13"/>
      <c r="CC145" s="13"/>
      <c r="CD145" s="13"/>
      <c r="CE145" s="13"/>
      <c r="CF145" s="13"/>
      <c r="CG145" s="13"/>
      <c r="CH145" s="13"/>
      <c r="CI145" s="13"/>
      <c r="CJ145" s="13"/>
      <c r="CK145" s="13"/>
      <c r="CL145" s="13"/>
      <c r="CM145" s="13"/>
      <c r="CN145" s="13"/>
      <c r="CO145" s="13"/>
      <c r="CP145" s="13"/>
      <c r="CQ145" s="13"/>
      <c r="CR145" s="13"/>
      <c r="CS145" s="13"/>
      <c r="CT145" s="13"/>
      <c r="CU145" s="13"/>
      <c r="CV145" s="13"/>
      <c r="CW145" s="13"/>
      <c r="CX145" s="13"/>
      <c r="CY145" s="13"/>
      <c r="CZ145" s="13"/>
      <c r="DA145" s="13"/>
      <c r="DB145" s="13"/>
      <c r="DC145" s="13"/>
      <c r="DD145" s="13"/>
      <c r="DE145" s="13"/>
      <c r="DF145" s="13"/>
      <c r="DG145" s="13"/>
      <c r="DH145" s="13"/>
      <c r="DI145" s="13"/>
      <c r="DJ145" s="13"/>
      <c r="DK145" s="13"/>
      <c r="DL145" s="13"/>
      <c r="DM145" s="13"/>
      <c r="DN145" s="13"/>
      <c r="DO145" s="13"/>
      <c r="DP145" s="13"/>
      <c r="DQ145" s="13"/>
      <c r="DR145" s="13"/>
      <c r="DS145" s="13"/>
      <c r="DT145" s="13"/>
      <c r="DU145" s="13"/>
      <c r="DV145" s="13"/>
      <c r="DW145" s="13"/>
      <c r="DX145" s="13"/>
      <c r="DY145" s="13"/>
      <c r="DZ145" s="13"/>
      <c r="EA145" s="13"/>
      <c r="EB145" s="13"/>
      <c r="EC145" s="13"/>
      <c r="ED145" s="13"/>
      <c r="EE145" s="13"/>
      <c r="EF145" s="13"/>
      <c r="EG145" s="13"/>
      <c r="EH145" s="13"/>
      <c r="EI145" s="13"/>
      <c r="EJ145" s="13"/>
      <c r="EK145" s="13"/>
      <c r="EL145" s="13"/>
      <c r="EM145" s="13"/>
      <c r="EN145" s="13"/>
      <c r="EO145" s="13"/>
      <c r="EP145" s="13"/>
      <c r="EQ145" s="13"/>
      <c r="ER145" s="13"/>
      <c r="ES145" s="13"/>
      <c r="ET145" s="13"/>
      <c r="EU145" s="13"/>
      <c r="EV145" s="13"/>
      <c r="EW145" s="13"/>
      <c r="EX145" s="13"/>
      <c r="EY145" s="13"/>
      <c r="EZ145" s="13"/>
      <c r="FA145" s="13"/>
      <c r="FB145" s="13"/>
      <c r="FC145" s="13"/>
      <c r="FD145" s="13"/>
      <c r="FE145" s="13"/>
      <c r="FF145" s="13"/>
      <c r="FG145" s="13"/>
      <c r="FH145" s="13"/>
      <c r="FI145" s="13"/>
      <c r="FJ145" s="13"/>
      <c r="FK145" s="13"/>
      <c r="FL145" s="13"/>
      <c r="FM145" s="13"/>
      <c r="FN145" s="13"/>
      <c r="FO145" s="13"/>
      <c r="FP145" s="13"/>
      <c r="FQ145" s="13"/>
      <c r="FR145" s="13"/>
      <c r="FS145" s="13"/>
      <c r="FT145" s="13"/>
      <c r="FU145" s="13"/>
      <c r="FV145" s="13"/>
      <c r="FW145" s="13"/>
      <c r="FX145" s="13"/>
      <c r="FY145" s="13"/>
      <c r="FZ145" s="13"/>
      <c r="GA145" s="13"/>
      <c r="GB145" s="13"/>
      <c r="GC145" s="13"/>
      <c r="GD145" s="13"/>
      <c r="GE145" s="13"/>
      <c r="GF145" s="13"/>
      <c r="GG145" s="13"/>
      <c r="GH145" s="13"/>
      <c r="GI145" s="13"/>
      <c r="GJ145" s="13"/>
      <c r="GK145" s="13"/>
      <c r="GL145" s="13"/>
      <c r="GM145" s="13"/>
      <c r="GN145" s="13"/>
      <c r="GO145" s="13"/>
      <c r="GP145" s="13"/>
      <c r="GQ145" s="13"/>
      <c r="GR145" s="13"/>
      <c r="GS145" s="13"/>
      <c r="GT145" s="13"/>
      <c r="GU145" s="13"/>
      <c r="GV145" s="13"/>
      <c r="GW145" s="13"/>
      <c r="GX145" s="13"/>
      <c r="GY145" s="13"/>
      <c r="GZ145" s="13"/>
      <c r="HA145" s="13"/>
      <c r="HB145" s="13"/>
      <c r="HC145" s="13"/>
      <c r="HD145" s="13"/>
      <c r="HE145" s="13"/>
      <c r="HF145" s="13"/>
      <c r="HG145" s="13"/>
      <c r="HH145" s="13"/>
      <c r="HI145" s="13"/>
      <c r="HJ145" s="13"/>
      <c r="HK145" s="13"/>
      <c r="HL145" s="13"/>
      <c r="HM145" s="13"/>
      <c r="HN145" s="13"/>
      <c r="HO145" s="13"/>
      <c r="HP145" s="13"/>
      <c r="HQ145" s="13"/>
      <c r="HR145" s="13"/>
      <c r="HS145" s="13"/>
      <c r="HT145" s="13"/>
      <c r="HU145" s="13"/>
      <c r="HV145" s="13"/>
      <c r="HW145" s="13"/>
      <c r="HX145" s="13"/>
      <c r="HY145" s="13"/>
      <c r="HZ145" s="13"/>
      <c r="IA145" s="13"/>
      <c r="IB145" s="13"/>
      <c r="IC145" s="13"/>
      <c r="ID145" s="13"/>
      <c r="IE145" s="13"/>
      <c r="IF145" s="13"/>
      <c r="IG145" s="13"/>
      <c r="IH145" s="13"/>
      <c r="II145" s="13"/>
      <c r="IJ145" s="13"/>
      <c r="IK145" s="13"/>
    </row>
    <row r="146" spans="2:245" s="14" customFormat="1" ht="42" customHeight="1" x14ac:dyDescent="0.3">
      <c r="B146" s="163" t="s">
        <v>78</v>
      </c>
      <c r="C146" s="164" t="s">
        <v>79</v>
      </c>
      <c r="D146" s="71">
        <f>SUM(D147)</f>
        <v>124974</v>
      </c>
      <c r="E146" s="71">
        <f>SUM(E147)</f>
        <v>53624</v>
      </c>
      <c r="F146" s="71">
        <f>SUM(F147)</f>
        <v>43590</v>
      </c>
      <c r="G146" s="72">
        <f t="shared" si="99"/>
        <v>81.288229151126359</v>
      </c>
      <c r="H146" s="71">
        <f t="shared" si="100"/>
        <v>-10034</v>
      </c>
      <c r="I146" s="71"/>
      <c r="J146" s="71"/>
      <c r="K146" s="71"/>
      <c r="L146" s="65"/>
      <c r="M146" s="63"/>
      <c r="N146" s="71">
        <f t="shared" si="101"/>
        <v>124974</v>
      </c>
      <c r="O146" s="71">
        <f t="shared" si="102"/>
        <v>53624</v>
      </c>
      <c r="P146" s="71">
        <f t="shared" si="103"/>
        <v>43590</v>
      </c>
      <c r="Q146" s="74">
        <f t="shared" si="104"/>
        <v>81.288229151126359</v>
      </c>
      <c r="R146" s="71">
        <f t="shared" si="105"/>
        <v>-10034</v>
      </c>
      <c r="S146" s="15"/>
      <c r="T146" s="15"/>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c r="BS146" s="13"/>
      <c r="BT146" s="13"/>
      <c r="BU146" s="13"/>
      <c r="BV146" s="13"/>
      <c r="BW146" s="13"/>
      <c r="BX146" s="13"/>
      <c r="BY146" s="13"/>
      <c r="BZ146" s="13"/>
      <c r="CA146" s="13"/>
      <c r="CB146" s="13"/>
      <c r="CC146" s="13"/>
      <c r="CD146" s="13"/>
      <c r="CE146" s="13"/>
      <c r="CF146" s="13"/>
      <c r="CG146" s="13"/>
      <c r="CH146" s="13"/>
      <c r="CI146" s="13"/>
      <c r="CJ146" s="13"/>
      <c r="CK146" s="13"/>
      <c r="CL146" s="13"/>
      <c r="CM146" s="13"/>
      <c r="CN146" s="13"/>
      <c r="CO146" s="13"/>
      <c r="CP146" s="13"/>
      <c r="CQ146" s="13"/>
      <c r="CR146" s="13"/>
      <c r="CS146" s="13"/>
      <c r="CT146" s="13"/>
      <c r="CU146" s="13"/>
      <c r="CV146" s="13"/>
      <c r="CW146" s="13"/>
      <c r="CX146" s="13"/>
      <c r="CY146" s="13"/>
      <c r="CZ146" s="13"/>
      <c r="DA146" s="13"/>
      <c r="DB146" s="13"/>
      <c r="DC146" s="13"/>
      <c r="DD146" s="13"/>
      <c r="DE146" s="13"/>
      <c r="DF146" s="13"/>
      <c r="DG146" s="13"/>
      <c r="DH146" s="13"/>
      <c r="DI146" s="13"/>
      <c r="DJ146" s="13"/>
      <c r="DK146" s="13"/>
      <c r="DL146" s="13"/>
      <c r="DM146" s="13"/>
      <c r="DN146" s="13"/>
      <c r="DO146" s="13"/>
      <c r="DP146" s="13"/>
      <c r="DQ146" s="13"/>
      <c r="DR146" s="13"/>
      <c r="DS146" s="13"/>
      <c r="DT146" s="13"/>
      <c r="DU146" s="13"/>
      <c r="DV146" s="13"/>
      <c r="DW146" s="13"/>
      <c r="DX146" s="13"/>
      <c r="DY146" s="13"/>
      <c r="DZ146" s="13"/>
      <c r="EA146" s="13"/>
      <c r="EB146" s="13"/>
      <c r="EC146" s="13"/>
      <c r="ED146" s="13"/>
      <c r="EE146" s="13"/>
      <c r="EF146" s="13"/>
      <c r="EG146" s="13"/>
      <c r="EH146" s="13"/>
      <c r="EI146" s="13"/>
      <c r="EJ146" s="13"/>
      <c r="EK146" s="13"/>
      <c r="EL146" s="13"/>
      <c r="EM146" s="13"/>
      <c r="EN146" s="13"/>
      <c r="EO146" s="13"/>
      <c r="EP146" s="13"/>
      <c r="EQ146" s="13"/>
      <c r="ER146" s="13"/>
      <c r="ES146" s="13"/>
      <c r="ET146" s="13"/>
      <c r="EU146" s="13"/>
      <c r="EV146" s="13"/>
      <c r="EW146" s="13"/>
      <c r="EX146" s="13"/>
      <c r="EY146" s="13"/>
      <c r="EZ146" s="13"/>
      <c r="FA146" s="13"/>
      <c r="FB146" s="13"/>
      <c r="FC146" s="13"/>
      <c r="FD146" s="13"/>
      <c r="FE146" s="13"/>
      <c r="FF146" s="13"/>
      <c r="FG146" s="13"/>
      <c r="FH146" s="13"/>
      <c r="FI146" s="13"/>
      <c r="FJ146" s="13"/>
      <c r="FK146" s="13"/>
      <c r="FL146" s="13"/>
      <c r="FM146" s="13"/>
      <c r="FN146" s="13"/>
      <c r="FO146" s="13"/>
      <c r="FP146" s="13"/>
      <c r="FQ146" s="13"/>
      <c r="FR146" s="13"/>
      <c r="FS146" s="13"/>
      <c r="FT146" s="13"/>
      <c r="FU146" s="13"/>
      <c r="FV146" s="13"/>
      <c r="FW146" s="13"/>
      <c r="FX146" s="13"/>
      <c r="FY146" s="13"/>
      <c r="FZ146" s="13"/>
      <c r="GA146" s="13"/>
      <c r="GB146" s="13"/>
      <c r="GC146" s="13"/>
      <c r="GD146" s="13"/>
      <c r="GE146" s="13"/>
      <c r="GF146" s="13"/>
      <c r="GG146" s="13"/>
      <c r="GH146" s="13"/>
      <c r="GI146" s="13"/>
      <c r="GJ146" s="13"/>
      <c r="GK146" s="13"/>
      <c r="GL146" s="13"/>
      <c r="GM146" s="13"/>
      <c r="GN146" s="13"/>
      <c r="GO146" s="13"/>
      <c r="GP146" s="13"/>
      <c r="GQ146" s="13"/>
      <c r="GR146" s="13"/>
      <c r="GS146" s="13"/>
      <c r="GT146" s="13"/>
      <c r="GU146" s="13"/>
      <c r="GV146" s="13"/>
      <c r="GW146" s="13"/>
      <c r="GX146" s="13"/>
      <c r="GY146" s="13"/>
      <c r="GZ146" s="13"/>
      <c r="HA146" s="13"/>
      <c r="HB146" s="13"/>
      <c r="HC146" s="13"/>
      <c r="HD146" s="13"/>
      <c r="HE146" s="13"/>
      <c r="HF146" s="13"/>
      <c r="HG146" s="13"/>
      <c r="HH146" s="13"/>
      <c r="HI146" s="13"/>
      <c r="HJ146" s="13"/>
      <c r="HK146" s="13"/>
      <c r="HL146" s="13"/>
      <c r="HM146" s="13"/>
      <c r="HN146" s="13"/>
      <c r="HO146" s="13"/>
      <c r="HP146" s="13"/>
      <c r="HQ146" s="13"/>
      <c r="HR146" s="13"/>
      <c r="HS146" s="13"/>
      <c r="HT146" s="13"/>
      <c r="HU146" s="13"/>
      <c r="HV146" s="13"/>
      <c r="HW146" s="13"/>
      <c r="HX146" s="13"/>
      <c r="HY146" s="13"/>
      <c r="HZ146" s="13"/>
      <c r="IA146" s="13"/>
      <c r="IB146" s="13"/>
      <c r="IC146" s="13"/>
      <c r="ID146" s="13"/>
      <c r="IE146" s="13"/>
      <c r="IF146" s="13"/>
      <c r="IG146" s="13"/>
      <c r="IH146" s="13"/>
      <c r="II146" s="13"/>
      <c r="IJ146" s="13"/>
      <c r="IK146" s="13"/>
    </row>
    <row r="147" spans="2:245" s="10" customFormat="1" ht="43.5" customHeight="1" x14ac:dyDescent="0.3">
      <c r="B147" s="55" t="s">
        <v>54</v>
      </c>
      <c r="C147" s="155" t="s">
        <v>55</v>
      </c>
      <c r="D147" s="67">
        <v>124974</v>
      </c>
      <c r="E147" s="67">
        <v>53624</v>
      </c>
      <c r="F147" s="67">
        <v>43590</v>
      </c>
      <c r="G147" s="68">
        <f t="shared" si="99"/>
        <v>81.288229151126359</v>
      </c>
      <c r="H147" s="67">
        <f t="shared" si="100"/>
        <v>-10034</v>
      </c>
      <c r="I147" s="67"/>
      <c r="J147" s="67"/>
      <c r="K147" s="78"/>
      <c r="L147" s="65"/>
      <c r="M147" s="63"/>
      <c r="N147" s="67">
        <f t="shared" si="101"/>
        <v>124974</v>
      </c>
      <c r="O147" s="67">
        <f t="shared" si="102"/>
        <v>53624</v>
      </c>
      <c r="P147" s="67">
        <f t="shared" si="103"/>
        <v>43590</v>
      </c>
      <c r="Q147" s="70">
        <f t="shared" si="104"/>
        <v>81.288229151126359</v>
      </c>
      <c r="R147" s="67">
        <f t="shared" si="105"/>
        <v>-10034</v>
      </c>
      <c r="S147" s="30"/>
      <c r="T147" s="30"/>
    </row>
    <row r="148" spans="2:245" s="10" customFormat="1" ht="43.5" customHeight="1" x14ac:dyDescent="0.3">
      <c r="B148" s="142" t="s">
        <v>114</v>
      </c>
      <c r="C148" s="165" t="s">
        <v>116</v>
      </c>
      <c r="D148" s="71">
        <f>SUM(D150+D149)</f>
        <v>25620076</v>
      </c>
      <c r="E148" s="71">
        <f t="shared" ref="E148:F148" si="118">SUM(E150+E149)</f>
        <v>13647567</v>
      </c>
      <c r="F148" s="71">
        <f t="shared" si="118"/>
        <v>12477716.680000002</v>
      </c>
      <c r="G148" s="72">
        <f t="shared" si="99"/>
        <v>91.428140121971936</v>
      </c>
      <c r="H148" s="71">
        <f t="shared" si="100"/>
        <v>-1169850.3199999984</v>
      </c>
      <c r="I148" s="71"/>
      <c r="J148" s="71"/>
      <c r="K148" s="71"/>
      <c r="L148" s="73"/>
      <c r="M148" s="71"/>
      <c r="N148" s="71">
        <f t="shared" si="101"/>
        <v>25620076</v>
      </c>
      <c r="O148" s="71">
        <f t="shared" si="102"/>
        <v>13647567</v>
      </c>
      <c r="P148" s="71">
        <f t="shared" si="103"/>
        <v>12477716.680000002</v>
      </c>
      <c r="Q148" s="74">
        <f t="shared" si="104"/>
        <v>91.428140121971936</v>
      </c>
      <c r="R148" s="71">
        <f t="shared" si="105"/>
        <v>-1169850.3199999984</v>
      </c>
      <c r="S148" s="30"/>
      <c r="T148" s="30"/>
    </row>
    <row r="149" spans="2:245" s="10" customFormat="1" ht="104.25" customHeight="1" x14ac:dyDescent="0.3">
      <c r="B149" s="55" t="s">
        <v>370</v>
      </c>
      <c r="C149" s="166" t="s">
        <v>371</v>
      </c>
      <c r="D149" s="67">
        <v>25512326</v>
      </c>
      <c r="E149" s="67">
        <v>13585317</v>
      </c>
      <c r="F149" s="67">
        <v>12427525.300000001</v>
      </c>
      <c r="G149" s="68">
        <f t="shared" si="99"/>
        <v>91.477624703199794</v>
      </c>
      <c r="H149" s="67">
        <f t="shared" si="100"/>
        <v>-1157791.6999999993</v>
      </c>
      <c r="I149" s="67"/>
      <c r="J149" s="67"/>
      <c r="K149" s="67"/>
      <c r="L149" s="69"/>
      <c r="M149" s="67"/>
      <c r="N149" s="67">
        <f t="shared" si="101"/>
        <v>25512326</v>
      </c>
      <c r="O149" s="67">
        <f t="shared" si="102"/>
        <v>13585317</v>
      </c>
      <c r="P149" s="67">
        <f t="shared" si="103"/>
        <v>12427525.300000001</v>
      </c>
      <c r="Q149" s="70">
        <f t="shared" si="104"/>
        <v>91.477624703199794</v>
      </c>
      <c r="R149" s="67">
        <f t="shared" si="105"/>
        <v>-1157791.6999999993</v>
      </c>
      <c r="S149" s="30"/>
      <c r="T149" s="30"/>
    </row>
    <row r="150" spans="2:245" s="10" customFormat="1" ht="34.5" customHeight="1" x14ac:dyDescent="0.3">
      <c r="B150" s="55" t="s">
        <v>115</v>
      </c>
      <c r="C150" s="166" t="s">
        <v>272</v>
      </c>
      <c r="D150" s="67">
        <v>107750</v>
      </c>
      <c r="E150" s="67">
        <v>62250</v>
      </c>
      <c r="F150" s="67">
        <v>50191.38</v>
      </c>
      <c r="G150" s="68">
        <f t="shared" si="99"/>
        <v>80.628722891566269</v>
      </c>
      <c r="H150" s="67">
        <f t="shared" si="100"/>
        <v>-12058.620000000003</v>
      </c>
      <c r="I150" s="67"/>
      <c r="J150" s="67"/>
      <c r="K150" s="78"/>
      <c r="L150" s="69"/>
      <c r="M150" s="67"/>
      <c r="N150" s="67">
        <f t="shared" si="101"/>
        <v>107750</v>
      </c>
      <c r="O150" s="67">
        <f t="shared" si="102"/>
        <v>62250</v>
      </c>
      <c r="P150" s="67">
        <f t="shared" si="103"/>
        <v>50191.38</v>
      </c>
      <c r="Q150" s="70">
        <f t="shared" si="104"/>
        <v>80.628722891566269</v>
      </c>
      <c r="R150" s="67">
        <f t="shared" si="105"/>
        <v>-12058.620000000003</v>
      </c>
      <c r="S150" s="30"/>
      <c r="T150" s="30"/>
    </row>
    <row r="151" spans="2:245" s="10" customFormat="1" ht="39" customHeight="1" x14ac:dyDescent="0.3">
      <c r="B151" s="142" t="s">
        <v>80</v>
      </c>
      <c r="C151" s="167" t="s">
        <v>297</v>
      </c>
      <c r="D151" s="71">
        <f>SUM(D152)</f>
        <v>135750</v>
      </c>
      <c r="E151" s="71">
        <f>SUM(E152)</f>
        <v>69250</v>
      </c>
      <c r="F151" s="71">
        <f>SUM(F152)</f>
        <v>11813</v>
      </c>
      <c r="G151" s="72">
        <f t="shared" si="99"/>
        <v>17.058483754512636</v>
      </c>
      <c r="H151" s="71">
        <f t="shared" si="100"/>
        <v>-57437</v>
      </c>
      <c r="I151" s="71"/>
      <c r="J151" s="71"/>
      <c r="K151" s="71"/>
      <c r="L151" s="69"/>
      <c r="M151" s="67"/>
      <c r="N151" s="71">
        <f t="shared" si="101"/>
        <v>135750</v>
      </c>
      <c r="O151" s="71">
        <f t="shared" si="102"/>
        <v>69250</v>
      </c>
      <c r="P151" s="71">
        <f t="shared" si="103"/>
        <v>11813</v>
      </c>
      <c r="Q151" s="74">
        <f t="shared" si="104"/>
        <v>17.058483754512636</v>
      </c>
      <c r="R151" s="71">
        <f t="shared" si="105"/>
        <v>-57437</v>
      </c>
      <c r="S151" s="30"/>
      <c r="T151" s="30"/>
    </row>
    <row r="152" spans="2:245" s="14" customFormat="1" ht="66.75" customHeight="1" x14ac:dyDescent="0.3">
      <c r="B152" s="55" t="s">
        <v>117</v>
      </c>
      <c r="C152" s="79" t="s">
        <v>118</v>
      </c>
      <c r="D152" s="67">
        <v>135750</v>
      </c>
      <c r="E152" s="67">
        <v>69250</v>
      </c>
      <c r="F152" s="67">
        <v>11813</v>
      </c>
      <c r="G152" s="68">
        <f t="shared" si="99"/>
        <v>17.058483754512636</v>
      </c>
      <c r="H152" s="67">
        <f t="shared" si="100"/>
        <v>-57437</v>
      </c>
      <c r="I152" s="67"/>
      <c r="J152" s="67"/>
      <c r="K152" s="67"/>
      <c r="L152" s="69"/>
      <c r="M152" s="67"/>
      <c r="N152" s="67">
        <f t="shared" si="101"/>
        <v>135750</v>
      </c>
      <c r="O152" s="67">
        <f t="shared" si="102"/>
        <v>69250</v>
      </c>
      <c r="P152" s="67">
        <f t="shared" si="103"/>
        <v>11813</v>
      </c>
      <c r="Q152" s="70">
        <f t="shared" si="104"/>
        <v>17.058483754512636</v>
      </c>
      <c r="R152" s="67">
        <f t="shared" si="105"/>
        <v>-57437</v>
      </c>
      <c r="S152" s="15"/>
      <c r="T152" s="15"/>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c r="BR152" s="13"/>
      <c r="BS152" s="13"/>
      <c r="BT152" s="13"/>
      <c r="BU152" s="13"/>
      <c r="BV152" s="13"/>
      <c r="BW152" s="13"/>
      <c r="BX152" s="13"/>
      <c r="BY152" s="13"/>
      <c r="BZ152" s="13"/>
      <c r="CA152" s="13"/>
      <c r="CB152" s="13"/>
      <c r="CC152" s="13"/>
      <c r="CD152" s="13"/>
      <c r="CE152" s="13"/>
      <c r="CF152" s="13"/>
      <c r="CG152" s="13"/>
      <c r="CH152" s="13"/>
      <c r="CI152" s="13"/>
      <c r="CJ152" s="13"/>
      <c r="CK152" s="13"/>
      <c r="CL152" s="13"/>
      <c r="CM152" s="13"/>
      <c r="CN152" s="13"/>
      <c r="CO152" s="13"/>
      <c r="CP152" s="13"/>
      <c r="CQ152" s="13"/>
      <c r="CR152" s="13"/>
      <c r="CS152" s="13"/>
      <c r="CT152" s="13"/>
      <c r="CU152" s="13"/>
      <c r="CV152" s="13"/>
      <c r="CW152" s="13"/>
      <c r="CX152" s="13"/>
      <c r="CY152" s="13"/>
      <c r="CZ152" s="13"/>
      <c r="DA152" s="13"/>
      <c r="DB152" s="13"/>
      <c r="DC152" s="13"/>
      <c r="DD152" s="13"/>
      <c r="DE152" s="13"/>
      <c r="DF152" s="13"/>
      <c r="DG152" s="13"/>
      <c r="DH152" s="13"/>
      <c r="DI152" s="13"/>
      <c r="DJ152" s="13"/>
      <c r="DK152" s="13"/>
      <c r="DL152" s="13"/>
      <c r="DM152" s="13"/>
      <c r="DN152" s="13"/>
      <c r="DO152" s="13"/>
      <c r="DP152" s="13"/>
      <c r="DQ152" s="13"/>
      <c r="DR152" s="13"/>
      <c r="DS152" s="13"/>
      <c r="DT152" s="13"/>
      <c r="DU152" s="13"/>
      <c r="DV152" s="13"/>
      <c r="DW152" s="13"/>
      <c r="DX152" s="13"/>
      <c r="DY152" s="13"/>
      <c r="DZ152" s="13"/>
      <c r="EA152" s="13"/>
      <c r="EB152" s="13"/>
      <c r="EC152" s="13"/>
      <c r="ED152" s="13"/>
      <c r="EE152" s="13"/>
      <c r="EF152" s="13"/>
      <c r="EG152" s="13"/>
      <c r="EH152" s="13"/>
      <c r="EI152" s="13"/>
      <c r="EJ152" s="13"/>
      <c r="EK152" s="13"/>
      <c r="EL152" s="13"/>
      <c r="EM152" s="13"/>
      <c r="EN152" s="13"/>
      <c r="EO152" s="13"/>
      <c r="EP152" s="13"/>
      <c r="EQ152" s="13"/>
      <c r="ER152" s="13"/>
      <c r="ES152" s="13"/>
      <c r="ET152" s="13"/>
      <c r="EU152" s="13"/>
      <c r="EV152" s="13"/>
      <c r="EW152" s="13"/>
      <c r="EX152" s="13"/>
      <c r="EY152" s="13"/>
      <c r="EZ152" s="13"/>
      <c r="FA152" s="13"/>
      <c r="FB152" s="13"/>
      <c r="FC152" s="13"/>
      <c r="FD152" s="13"/>
      <c r="FE152" s="13"/>
      <c r="FF152" s="13"/>
      <c r="FG152" s="13"/>
      <c r="FH152" s="13"/>
      <c r="FI152" s="13"/>
      <c r="FJ152" s="13"/>
      <c r="FK152" s="13"/>
      <c r="FL152" s="13"/>
      <c r="FM152" s="13"/>
      <c r="FN152" s="13"/>
      <c r="FO152" s="13"/>
      <c r="FP152" s="13"/>
      <c r="FQ152" s="13"/>
      <c r="FR152" s="13"/>
      <c r="FS152" s="13"/>
      <c r="FT152" s="13"/>
      <c r="FU152" s="13"/>
      <c r="FV152" s="13"/>
      <c r="FW152" s="13"/>
      <c r="FX152" s="13"/>
      <c r="FY152" s="13"/>
      <c r="FZ152" s="13"/>
      <c r="GA152" s="13"/>
      <c r="GB152" s="13"/>
      <c r="GC152" s="13"/>
      <c r="GD152" s="13"/>
      <c r="GE152" s="13"/>
      <c r="GF152" s="13"/>
      <c r="GG152" s="13"/>
      <c r="GH152" s="13"/>
      <c r="GI152" s="13"/>
      <c r="GJ152" s="13"/>
      <c r="GK152" s="13"/>
      <c r="GL152" s="13"/>
      <c r="GM152" s="13"/>
      <c r="GN152" s="13"/>
      <c r="GO152" s="13"/>
      <c r="GP152" s="13"/>
      <c r="GQ152" s="13"/>
      <c r="GR152" s="13"/>
      <c r="GS152" s="13"/>
      <c r="GT152" s="13"/>
      <c r="GU152" s="13"/>
      <c r="GV152" s="13"/>
      <c r="GW152" s="13"/>
      <c r="GX152" s="13"/>
      <c r="GY152" s="13"/>
      <c r="GZ152" s="13"/>
      <c r="HA152" s="13"/>
      <c r="HB152" s="13"/>
      <c r="HC152" s="13"/>
      <c r="HD152" s="13"/>
      <c r="HE152" s="13"/>
      <c r="HF152" s="13"/>
      <c r="HG152" s="13"/>
      <c r="HH152" s="13"/>
      <c r="HI152" s="13"/>
      <c r="HJ152" s="13"/>
      <c r="HK152" s="13"/>
      <c r="HL152" s="13"/>
      <c r="HM152" s="13"/>
      <c r="HN152" s="13"/>
      <c r="HO152" s="13"/>
      <c r="HP152" s="13"/>
      <c r="HQ152" s="13"/>
      <c r="HR152" s="13"/>
      <c r="HS152" s="13"/>
      <c r="HT152" s="13"/>
      <c r="HU152" s="13"/>
      <c r="HV152" s="13"/>
      <c r="HW152" s="13"/>
      <c r="HX152" s="13"/>
      <c r="HY152" s="13"/>
      <c r="HZ152" s="13"/>
      <c r="IA152" s="13"/>
      <c r="IB152" s="13"/>
      <c r="IC152" s="13"/>
      <c r="ID152" s="13"/>
      <c r="IE152" s="13"/>
      <c r="IF152" s="13"/>
      <c r="IG152" s="13"/>
      <c r="IH152" s="13"/>
      <c r="II152" s="13"/>
      <c r="IJ152" s="13"/>
      <c r="IK152" s="13"/>
    </row>
    <row r="153" spans="2:245" s="14" customFormat="1" ht="44.25" hidden="1" customHeight="1" x14ac:dyDescent="0.3">
      <c r="B153" s="142" t="s">
        <v>81</v>
      </c>
      <c r="C153" s="143" t="s">
        <v>57</v>
      </c>
      <c r="D153" s="71">
        <v>0</v>
      </c>
      <c r="E153" s="71">
        <v>0</v>
      </c>
      <c r="F153" s="71">
        <v>0</v>
      </c>
      <c r="G153" s="72">
        <v>0</v>
      </c>
      <c r="H153" s="67">
        <f t="shared" si="100"/>
        <v>0</v>
      </c>
      <c r="I153" s="71"/>
      <c r="J153" s="71"/>
      <c r="K153" s="71"/>
      <c r="L153" s="69"/>
      <c r="M153" s="67"/>
      <c r="N153" s="71">
        <f t="shared" si="101"/>
        <v>0</v>
      </c>
      <c r="O153" s="71">
        <f t="shared" si="102"/>
        <v>0</v>
      </c>
      <c r="P153" s="71">
        <f t="shared" si="103"/>
        <v>0</v>
      </c>
      <c r="Q153" s="74">
        <v>0</v>
      </c>
      <c r="R153" s="71">
        <f t="shared" si="105"/>
        <v>0</v>
      </c>
      <c r="S153" s="15"/>
      <c r="T153" s="15"/>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c r="BO153" s="13"/>
      <c r="BP153" s="13"/>
      <c r="BQ153" s="13"/>
      <c r="BR153" s="13"/>
      <c r="BS153" s="13"/>
      <c r="BT153" s="13"/>
      <c r="BU153" s="13"/>
      <c r="BV153" s="13"/>
      <c r="BW153" s="13"/>
      <c r="BX153" s="13"/>
      <c r="BY153" s="13"/>
      <c r="BZ153" s="13"/>
      <c r="CA153" s="13"/>
      <c r="CB153" s="13"/>
      <c r="CC153" s="13"/>
      <c r="CD153" s="13"/>
      <c r="CE153" s="13"/>
      <c r="CF153" s="13"/>
      <c r="CG153" s="13"/>
      <c r="CH153" s="13"/>
      <c r="CI153" s="13"/>
      <c r="CJ153" s="13"/>
      <c r="CK153" s="13"/>
      <c r="CL153" s="13"/>
      <c r="CM153" s="13"/>
      <c r="CN153" s="13"/>
      <c r="CO153" s="13"/>
      <c r="CP153" s="13"/>
      <c r="CQ153" s="13"/>
      <c r="CR153" s="13"/>
      <c r="CS153" s="13"/>
      <c r="CT153" s="13"/>
      <c r="CU153" s="13"/>
      <c r="CV153" s="13"/>
      <c r="CW153" s="13"/>
      <c r="CX153" s="13"/>
      <c r="CY153" s="13"/>
      <c r="CZ153" s="13"/>
      <c r="DA153" s="13"/>
      <c r="DB153" s="13"/>
      <c r="DC153" s="13"/>
      <c r="DD153" s="13"/>
      <c r="DE153" s="13"/>
      <c r="DF153" s="13"/>
      <c r="DG153" s="13"/>
      <c r="DH153" s="13"/>
      <c r="DI153" s="13"/>
      <c r="DJ153" s="13"/>
      <c r="DK153" s="13"/>
      <c r="DL153" s="13"/>
      <c r="DM153" s="13"/>
      <c r="DN153" s="13"/>
      <c r="DO153" s="13"/>
      <c r="DP153" s="13"/>
      <c r="DQ153" s="13"/>
      <c r="DR153" s="13"/>
      <c r="DS153" s="13"/>
      <c r="DT153" s="13"/>
      <c r="DU153" s="13"/>
      <c r="DV153" s="13"/>
      <c r="DW153" s="13"/>
      <c r="DX153" s="13"/>
      <c r="DY153" s="13"/>
      <c r="DZ153" s="13"/>
      <c r="EA153" s="13"/>
      <c r="EB153" s="13"/>
      <c r="EC153" s="13"/>
      <c r="ED153" s="13"/>
      <c r="EE153" s="13"/>
      <c r="EF153" s="13"/>
      <c r="EG153" s="13"/>
      <c r="EH153" s="13"/>
      <c r="EI153" s="13"/>
      <c r="EJ153" s="13"/>
      <c r="EK153" s="13"/>
      <c r="EL153" s="13"/>
      <c r="EM153" s="13"/>
      <c r="EN153" s="13"/>
      <c r="EO153" s="13"/>
      <c r="EP153" s="13"/>
      <c r="EQ153" s="13"/>
      <c r="ER153" s="13"/>
      <c r="ES153" s="13"/>
      <c r="ET153" s="13"/>
      <c r="EU153" s="13"/>
      <c r="EV153" s="13"/>
      <c r="EW153" s="13"/>
      <c r="EX153" s="13"/>
      <c r="EY153" s="13"/>
      <c r="EZ153" s="13"/>
      <c r="FA153" s="13"/>
      <c r="FB153" s="13"/>
      <c r="FC153" s="13"/>
      <c r="FD153" s="13"/>
      <c r="FE153" s="13"/>
      <c r="FF153" s="13"/>
      <c r="FG153" s="13"/>
      <c r="FH153" s="13"/>
      <c r="FI153" s="13"/>
      <c r="FJ153" s="13"/>
      <c r="FK153" s="13"/>
      <c r="FL153" s="13"/>
      <c r="FM153" s="13"/>
      <c r="FN153" s="13"/>
      <c r="FO153" s="13"/>
      <c r="FP153" s="13"/>
      <c r="FQ153" s="13"/>
      <c r="FR153" s="13"/>
      <c r="FS153" s="13"/>
      <c r="FT153" s="13"/>
      <c r="FU153" s="13"/>
      <c r="FV153" s="13"/>
      <c r="FW153" s="13"/>
      <c r="FX153" s="13"/>
      <c r="FY153" s="13"/>
      <c r="FZ153" s="13"/>
      <c r="GA153" s="13"/>
      <c r="GB153" s="13"/>
      <c r="GC153" s="13"/>
      <c r="GD153" s="13"/>
      <c r="GE153" s="13"/>
      <c r="GF153" s="13"/>
      <c r="GG153" s="13"/>
      <c r="GH153" s="13"/>
      <c r="GI153" s="13"/>
      <c r="GJ153" s="13"/>
      <c r="GK153" s="13"/>
      <c r="GL153" s="13"/>
      <c r="GM153" s="13"/>
      <c r="GN153" s="13"/>
      <c r="GO153" s="13"/>
      <c r="GP153" s="13"/>
      <c r="GQ153" s="13"/>
      <c r="GR153" s="13"/>
      <c r="GS153" s="13"/>
      <c r="GT153" s="13"/>
      <c r="GU153" s="13"/>
      <c r="GV153" s="13"/>
      <c r="GW153" s="13"/>
      <c r="GX153" s="13"/>
      <c r="GY153" s="13"/>
      <c r="GZ153" s="13"/>
      <c r="HA153" s="13"/>
      <c r="HB153" s="13"/>
      <c r="HC153" s="13"/>
      <c r="HD153" s="13"/>
      <c r="HE153" s="13"/>
      <c r="HF153" s="13"/>
      <c r="HG153" s="13"/>
      <c r="HH153" s="13"/>
      <c r="HI153" s="13"/>
      <c r="HJ153" s="13"/>
      <c r="HK153" s="13"/>
      <c r="HL153" s="13"/>
      <c r="HM153" s="13"/>
      <c r="HN153" s="13"/>
      <c r="HO153" s="13"/>
      <c r="HP153" s="13"/>
      <c r="HQ153" s="13"/>
      <c r="HR153" s="13"/>
      <c r="HS153" s="13"/>
      <c r="HT153" s="13"/>
      <c r="HU153" s="13"/>
      <c r="HV153" s="13"/>
      <c r="HW153" s="13"/>
      <c r="HX153" s="13"/>
      <c r="HY153" s="13"/>
      <c r="HZ153" s="13"/>
      <c r="IA153" s="13"/>
      <c r="IB153" s="13"/>
      <c r="IC153" s="13"/>
      <c r="ID153" s="13"/>
      <c r="IE153" s="13"/>
      <c r="IF153" s="13"/>
      <c r="IG153" s="13"/>
      <c r="IH153" s="13"/>
      <c r="II153" s="13"/>
      <c r="IJ153" s="13"/>
      <c r="IK153" s="13"/>
    </row>
    <row r="154" spans="2:245" s="14" customFormat="1" ht="41.25" hidden="1" customHeight="1" x14ac:dyDescent="0.3">
      <c r="B154" s="55"/>
      <c r="C154" s="155"/>
      <c r="D154" s="78"/>
      <c r="E154" s="78"/>
      <c r="F154" s="78"/>
      <c r="G154" s="64" t="e">
        <f t="shared" si="99"/>
        <v>#DIV/0!</v>
      </c>
      <c r="H154" s="63">
        <f t="shared" si="100"/>
        <v>0</v>
      </c>
      <c r="I154" s="63"/>
      <c r="J154" s="63"/>
      <c r="K154" s="71"/>
      <c r="L154" s="69"/>
      <c r="M154" s="67"/>
      <c r="N154" s="63">
        <f t="shared" si="101"/>
        <v>0</v>
      </c>
      <c r="O154" s="63">
        <f t="shared" si="102"/>
        <v>0</v>
      </c>
      <c r="P154" s="63">
        <f t="shared" si="103"/>
        <v>0</v>
      </c>
      <c r="Q154" s="66" t="e">
        <f t="shared" si="104"/>
        <v>#DIV/0!</v>
      </c>
      <c r="R154" s="63">
        <f t="shared" si="105"/>
        <v>0</v>
      </c>
      <c r="S154" s="15"/>
      <c r="T154" s="15"/>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c r="BO154" s="13"/>
      <c r="BP154" s="13"/>
      <c r="BQ154" s="13"/>
      <c r="BR154" s="13"/>
      <c r="BS154" s="13"/>
      <c r="BT154" s="13"/>
      <c r="BU154" s="13"/>
      <c r="BV154" s="13"/>
      <c r="BW154" s="13"/>
      <c r="BX154" s="13"/>
      <c r="BY154" s="13"/>
      <c r="BZ154" s="13"/>
      <c r="CA154" s="13"/>
      <c r="CB154" s="13"/>
      <c r="CC154" s="13"/>
      <c r="CD154" s="13"/>
      <c r="CE154" s="13"/>
      <c r="CF154" s="13"/>
      <c r="CG154" s="13"/>
      <c r="CH154" s="13"/>
      <c r="CI154" s="13"/>
      <c r="CJ154" s="13"/>
      <c r="CK154" s="13"/>
      <c r="CL154" s="13"/>
      <c r="CM154" s="13"/>
      <c r="CN154" s="13"/>
      <c r="CO154" s="13"/>
      <c r="CP154" s="13"/>
      <c r="CQ154" s="13"/>
      <c r="CR154" s="13"/>
      <c r="CS154" s="13"/>
      <c r="CT154" s="13"/>
      <c r="CU154" s="13"/>
      <c r="CV154" s="13"/>
      <c r="CW154" s="13"/>
      <c r="CX154" s="13"/>
      <c r="CY154" s="13"/>
      <c r="CZ154" s="13"/>
      <c r="DA154" s="13"/>
      <c r="DB154" s="13"/>
      <c r="DC154" s="13"/>
      <c r="DD154" s="13"/>
      <c r="DE154" s="13"/>
      <c r="DF154" s="13"/>
      <c r="DG154" s="13"/>
      <c r="DH154" s="13"/>
      <c r="DI154" s="13"/>
      <c r="DJ154" s="13"/>
      <c r="DK154" s="13"/>
      <c r="DL154" s="13"/>
      <c r="DM154" s="13"/>
      <c r="DN154" s="13"/>
      <c r="DO154" s="13"/>
      <c r="DP154" s="13"/>
      <c r="DQ154" s="13"/>
      <c r="DR154" s="13"/>
      <c r="DS154" s="13"/>
      <c r="DT154" s="13"/>
      <c r="DU154" s="13"/>
      <c r="DV154" s="13"/>
      <c r="DW154" s="13"/>
      <c r="DX154" s="13"/>
      <c r="DY154" s="13"/>
      <c r="DZ154" s="13"/>
      <c r="EA154" s="13"/>
      <c r="EB154" s="13"/>
      <c r="EC154" s="13"/>
      <c r="ED154" s="13"/>
      <c r="EE154" s="13"/>
      <c r="EF154" s="13"/>
      <c r="EG154" s="13"/>
      <c r="EH154" s="13"/>
      <c r="EI154" s="13"/>
      <c r="EJ154" s="13"/>
      <c r="EK154" s="13"/>
      <c r="EL154" s="13"/>
      <c r="EM154" s="13"/>
      <c r="EN154" s="13"/>
      <c r="EO154" s="13"/>
      <c r="EP154" s="13"/>
      <c r="EQ154" s="13"/>
      <c r="ER154" s="13"/>
      <c r="ES154" s="13"/>
      <c r="ET154" s="13"/>
      <c r="EU154" s="13"/>
      <c r="EV154" s="13"/>
      <c r="EW154" s="13"/>
      <c r="EX154" s="13"/>
      <c r="EY154" s="13"/>
      <c r="EZ154" s="13"/>
      <c r="FA154" s="13"/>
      <c r="FB154" s="13"/>
      <c r="FC154" s="13"/>
      <c r="FD154" s="13"/>
      <c r="FE154" s="13"/>
      <c r="FF154" s="13"/>
      <c r="FG154" s="13"/>
      <c r="FH154" s="13"/>
      <c r="FI154" s="13"/>
      <c r="FJ154" s="13"/>
      <c r="FK154" s="13"/>
      <c r="FL154" s="13"/>
      <c r="FM154" s="13"/>
      <c r="FN154" s="13"/>
      <c r="FO154" s="13"/>
      <c r="FP154" s="13"/>
      <c r="FQ154" s="13"/>
      <c r="FR154" s="13"/>
      <c r="FS154" s="13"/>
      <c r="FT154" s="13"/>
      <c r="FU154" s="13"/>
      <c r="FV154" s="13"/>
      <c r="FW154" s="13"/>
      <c r="FX154" s="13"/>
      <c r="FY154" s="13"/>
      <c r="FZ154" s="13"/>
      <c r="GA154" s="13"/>
      <c r="GB154" s="13"/>
      <c r="GC154" s="13"/>
      <c r="GD154" s="13"/>
      <c r="GE154" s="13"/>
      <c r="GF154" s="13"/>
      <c r="GG154" s="13"/>
      <c r="GH154" s="13"/>
      <c r="GI154" s="13"/>
      <c r="GJ154" s="13"/>
      <c r="GK154" s="13"/>
      <c r="GL154" s="13"/>
      <c r="GM154" s="13"/>
      <c r="GN154" s="13"/>
      <c r="GO154" s="13"/>
      <c r="GP154" s="13"/>
      <c r="GQ154" s="13"/>
      <c r="GR154" s="13"/>
      <c r="GS154" s="13"/>
      <c r="GT154" s="13"/>
      <c r="GU154" s="13"/>
      <c r="GV154" s="13"/>
      <c r="GW154" s="13"/>
      <c r="GX154" s="13"/>
      <c r="GY154" s="13"/>
      <c r="GZ154" s="13"/>
      <c r="HA154" s="13"/>
      <c r="HB154" s="13"/>
      <c r="HC154" s="13"/>
      <c r="HD154" s="13"/>
      <c r="HE154" s="13"/>
      <c r="HF154" s="13"/>
      <c r="HG154" s="13"/>
      <c r="HH154" s="13"/>
      <c r="HI154" s="13"/>
      <c r="HJ154" s="13"/>
      <c r="HK154" s="13"/>
      <c r="HL154" s="13"/>
      <c r="HM154" s="13"/>
      <c r="HN154" s="13"/>
      <c r="HO154" s="13"/>
      <c r="HP154" s="13"/>
      <c r="HQ154" s="13"/>
      <c r="HR154" s="13"/>
      <c r="HS154" s="13"/>
      <c r="HT154" s="13"/>
      <c r="HU154" s="13"/>
      <c r="HV154" s="13"/>
      <c r="HW154" s="13"/>
      <c r="HX154" s="13"/>
      <c r="HY154" s="13"/>
      <c r="HZ154" s="13"/>
      <c r="IA154" s="13"/>
      <c r="IB154" s="13"/>
      <c r="IC154" s="13"/>
      <c r="ID154" s="13"/>
      <c r="IE154" s="13"/>
      <c r="IF154" s="13"/>
      <c r="IG154" s="13"/>
      <c r="IH154" s="13"/>
      <c r="II154" s="13"/>
      <c r="IJ154" s="13"/>
      <c r="IK154" s="13"/>
    </row>
    <row r="155" spans="2:245" s="14" customFormat="1" ht="123.75" customHeight="1" x14ac:dyDescent="0.3">
      <c r="B155" s="142" t="s">
        <v>56</v>
      </c>
      <c r="C155" s="138" t="s">
        <v>119</v>
      </c>
      <c r="D155" s="168">
        <v>3061160</v>
      </c>
      <c r="E155" s="168">
        <v>1559537</v>
      </c>
      <c r="F155" s="168">
        <v>1505114.43</v>
      </c>
      <c r="G155" s="72">
        <f t="shared" si="99"/>
        <v>96.510338004164055</v>
      </c>
      <c r="H155" s="71">
        <f t="shared" si="100"/>
        <v>-54422.570000000065</v>
      </c>
      <c r="I155" s="71"/>
      <c r="J155" s="71"/>
      <c r="K155" s="71"/>
      <c r="L155" s="69"/>
      <c r="M155" s="67"/>
      <c r="N155" s="71">
        <f t="shared" si="101"/>
        <v>3061160</v>
      </c>
      <c r="O155" s="71">
        <f t="shared" si="102"/>
        <v>1559537</v>
      </c>
      <c r="P155" s="71">
        <f t="shared" si="103"/>
        <v>1505114.43</v>
      </c>
      <c r="Q155" s="74">
        <f t="shared" si="104"/>
        <v>96.510338004164055</v>
      </c>
      <c r="R155" s="71">
        <f t="shared" si="105"/>
        <v>-54422.570000000065</v>
      </c>
      <c r="S155" s="15"/>
      <c r="T155" s="15"/>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c r="BO155" s="13"/>
      <c r="BP155" s="13"/>
      <c r="BQ155" s="13"/>
      <c r="BR155" s="13"/>
      <c r="BS155" s="13"/>
      <c r="BT155" s="13"/>
      <c r="BU155" s="13"/>
      <c r="BV155" s="13"/>
      <c r="BW155" s="13"/>
      <c r="BX155" s="13"/>
      <c r="BY155" s="13"/>
      <c r="BZ155" s="13"/>
      <c r="CA155" s="13"/>
      <c r="CB155" s="13"/>
      <c r="CC155" s="13"/>
      <c r="CD155" s="13"/>
      <c r="CE155" s="13"/>
      <c r="CF155" s="13"/>
      <c r="CG155" s="13"/>
      <c r="CH155" s="13"/>
      <c r="CI155" s="13"/>
      <c r="CJ155" s="13"/>
      <c r="CK155" s="13"/>
      <c r="CL155" s="13"/>
      <c r="CM155" s="13"/>
      <c r="CN155" s="13"/>
      <c r="CO155" s="13"/>
      <c r="CP155" s="13"/>
      <c r="CQ155" s="13"/>
      <c r="CR155" s="13"/>
      <c r="CS155" s="13"/>
      <c r="CT155" s="13"/>
      <c r="CU155" s="13"/>
      <c r="CV155" s="13"/>
      <c r="CW155" s="13"/>
      <c r="CX155" s="13"/>
      <c r="CY155" s="13"/>
      <c r="CZ155" s="13"/>
      <c r="DA155" s="13"/>
      <c r="DB155" s="13"/>
      <c r="DC155" s="13"/>
      <c r="DD155" s="13"/>
      <c r="DE155" s="13"/>
      <c r="DF155" s="13"/>
      <c r="DG155" s="13"/>
      <c r="DH155" s="13"/>
      <c r="DI155" s="13"/>
      <c r="DJ155" s="13"/>
      <c r="DK155" s="13"/>
      <c r="DL155" s="13"/>
      <c r="DM155" s="13"/>
      <c r="DN155" s="13"/>
      <c r="DO155" s="13"/>
      <c r="DP155" s="13"/>
      <c r="DQ155" s="13"/>
      <c r="DR155" s="13"/>
      <c r="DS155" s="13"/>
      <c r="DT155" s="13"/>
      <c r="DU155" s="13"/>
      <c r="DV155" s="13"/>
      <c r="DW155" s="13"/>
      <c r="DX155" s="13"/>
      <c r="DY155" s="13"/>
      <c r="DZ155" s="13"/>
      <c r="EA155" s="13"/>
      <c r="EB155" s="13"/>
      <c r="EC155" s="13"/>
      <c r="ED155" s="13"/>
      <c r="EE155" s="13"/>
      <c r="EF155" s="13"/>
      <c r="EG155" s="13"/>
      <c r="EH155" s="13"/>
      <c r="EI155" s="13"/>
      <c r="EJ155" s="13"/>
      <c r="EK155" s="13"/>
      <c r="EL155" s="13"/>
      <c r="EM155" s="13"/>
      <c r="EN155" s="13"/>
      <c r="EO155" s="13"/>
      <c r="EP155" s="13"/>
      <c r="EQ155" s="13"/>
      <c r="ER155" s="13"/>
      <c r="ES155" s="13"/>
      <c r="ET155" s="13"/>
      <c r="EU155" s="13"/>
      <c r="EV155" s="13"/>
      <c r="EW155" s="13"/>
      <c r="EX155" s="13"/>
      <c r="EY155" s="13"/>
      <c r="EZ155" s="13"/>
      <c r="FA155" s="13"/>
      <c r="FB155" s="13"/>
      <c r="FC155" s="13"/>
      <c r="FD155" s="13"/>
      <c r="FE155" s="13"/>
      <c r="FF155" s="13"/>
      <c r="FG155" s="13"/>
      <c r="FH155" s="13"/>
      <c r="FI155" s="13"/>
      <c r="FJ155" s="13"/>
      <c r="FK155" s="13"/>
      <c r="FL155" s="13"/>
      <c r="FM155" s="13"/>
      <c r="FN155" s="13"/>
      <c r="FO155" s="13"/>
      <c r="FP155" s="13"/>
      <c r="FQ155" s="13"/>
      <c r="FR155" s="13"/>
      <c r="FS155" s="13"/>
      <c r="FT155" s="13"/>
      <c r="FU155" s="13"/>
      <c r="FV155" s="13"/>
      <c r="FW155" s="13"/>
      <c r="FX155" s="13"/>
      <c r="FY155" s="13"/>
      <c r="FZ155" s="13"/>
      <c r="GA155" s="13"/>
      <c r="GB155" s="13"/>
      <c r="GC155" s="13"/>
      <c r="GD155" s="13"/>
      <c r="GE155" s="13"/>
      <c r="GF155" s="13"/>
      <c r="GG155" s="13"/>
      <c r="GH155" s="13"/>
      <c r="GI155" s="13"/>
      <c r="GJ155" s="13"/>
      <c r="GK155" s="13"/>
      <c r="GL155" s="13"/>
      <c r="GM155" s="13"/>
      <c r="GN155" s="13"/>
      <c r="GO155" s="13"/>
      <c r="GP155" s="13"/>
      <c r="GQ155" s="13"/>
      <c r="GR155" s="13"/>
      <c r="GS155" s="13"/>
      <c r="GT155" s="13"/>
      <c r="GU155" s="13"/>
      <c r="GV155" s="13"/>
      <c r="GW155" s="13"/>
      <c r="GX155" s="13"/>
      <c r="GY155" s="13"/>
      <c r="GZ155" s="13"/>
      <c r="HA155" s="13"/>
      <c r="HB155" s="13"/>
      <c r="HC155" s="13"/>
      <c r="HD155" s="13"/>
      <c r="HE155" s="13"/>
      <c r="HF155" s="13"/>
      <c r="HG155" s="13"/>
      <c r="HH155" s="13"/>
      <c r="HI155" s="13"/>
      <c r="HJ155" s="13"/>
      <c r="HK155" s="13"/>
      <c r="HL155" s="13"/>
      <c r="HM155" s="13"/>
      <c r="HN155" s="13"/>
      <c r="HO155" s="13"/>
      <c r="HP155" s="13"/>
      <c r="HQ155" s="13"/>
      <c r="HR155" s="13"/>
      <c r="HS155" s="13"/>
      <c r="HT155" s="13"/>
      <c r="HU155" s="13"/>
      <c r="HV155" s="13"/>
      <c r="HW155" s="13"/>
      <c r="HX155" s="13"/>
      <c r="HY155" s="13"/>
      <c r="HZ155" s="13"/>
      <c r="IA155" s="13"/>
      <c r="IB155" s="13"/>
      <c r="IC155" s="13"/>
      <c r="ID155" s="13"/>
      <c r="IE155" s="13"/>
      <c r="IF155" s="13"/>
      <c r="IG155" s="13"/>
      <c r="IH155" s="13"/>
      <c r="II155" s="13"/>
      <c r="IJ155" s="13"/>
      <c r="IK155" s="13"/>
    </row>
    <row r="156" spans="2:245" s="14" customFormat="1" ht="49.5" customHeight="1" x14ac:dyDescent="0.3">
      <c r="B156" s="142" t="s">
        <v>120</v>
      </c>
      <c r="C156" s="138" t="s">
        <v>121</v>
      </c>
      <c r="D156" s="168">
        <f>SUM(D159:D159)</f>
        <v>44000</v>
      </c>
      <c r="E156" s="168">
        <f>SUM(E159:E159)</f>
        <v>22000</v>
      </c>
      <c r="F156" s="168">
        <f>SUM(F159:F159)</f>
        <v>20163.38</v>
      </c>
      <c r="G156" s="72">
        <f t="shared" si="99"/>
        <v>91.651727272727285</v>
      </c>
      <c r="H156" s="71">
        <f t="shared" si="100"/>
        <v>-1836.619999999999</v>
      </c>
      <c r="I156" s="71"/>
      <c r="J156" s="71"/>
      <c r="K156" s="71"/>
      <c r="L156" s="69"/>
      <c r="M156" s="67"/>
      <c r="N156" s="71">
        <f t="shared" si="101"/>
        <v>44000</v>
      </c>
      <c r="O156" s="71">
        <f t="shared" si="102"/>
        <v>22000</v>
      </c>
      <c r="P156" s="71">
        <f t="shared" si="103"/>
        <v>20163.38</v>
      </c>
      <c r="Q156" s="74">
        <f t="shared" si="104"/>
        <v>91.651727272727285</v>
      </c>
      <c r="R156" s="71">
        <f t="shared" si="105"/>
        <v>-1836.619999999999</v>
      </c>
      <c r="S156" s="15"/>
      <c r="T156" s="15"/>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c r="BR156" s="13"/>
      <c r="BS156" s="13"/>
      <c r="BT156" s="13"/>
      <c r="BU156" s="13"/>
      <c r="BV156" s="13"/>
      <c r="BW156" s="13"/>
      <c r="BX156" s="13"/>
      <c r="BY156" s="13"/>
      <c r="BZ156" s="13"/>
      <c r="CA156" s="13"/>
      <c r="CB156" s="13"/>
      <c r="CC156" s="13"/>
      <c r="CD156" s="13"/>
      <c r="CE156" s="13"/>
      <c r="CF156" s="13"/>
      <c r="CG156" s="13"/>
      <c r="CH156" s="13"/>
      <c r="CI156" s="13"/>
      <c r="CJ156" s="13"/>
      <c r="CK156" s="13"/>
      <c r="CL156" s="13"/>
      <c r="CM156" s="13"/>
      <c r="CN156" s="13"/>
      <c r="CO156" s="13"/>
      <c r="CP156" s="13"/>
      <c r="CQ156" s="13"/>
      <c r="CR156" s="13"/>
      <c r="CS156" s="13"/>
      <c r="CT156" s="13"/>
      <c r="CU156" s="13"/>
      <c r="CV156" s="13"/>
      <c r="CW156" s="13"/>
      <c r="CX156" s="13"/>
      <c r="CY156" s="13"/>
      <c r="CZ156" s="13"/>
      <c r="DA156" s="13"/>
      <c r="DB156" s="13"/>
      <c r="DC156" s="13"/>
      <c r="DD156" s="13"/>
      <c r="DE156" s="13"/>
      <c r="DF156" s="13"/>
      <c r="DG156" s="13"/>
      <c r="DH156" s="13"/>
      <c r="DI156" s="13"/>
      <c r="DJ156" s="13"/>
      <c r="DK156" s="13"/>
      <c r="DL156" s="13"/>
      <c r="DM156" s="13"/>
      <c r="DN156" s="13"/>
      <c r="DO156" s="13"/>
      <c r="DP156" s="13"/>
      <c r="DQ156" s="13"/>
      <c r="DR156" s="13"/>
      <c r="DS156" s="13"/>
      <c r="DT156" s="13"/>
      <c r="DU156" s="13"/>
      <c r="DV156" s="13"/>
      <c r="DW156" s="13"/>
      <c r="DX156" s="13"/>
      <c r="DY156" s="13"/>
      <c r="DZ156" s="13"/>
      <c r="EA156" s="13"/>
      <c r="EB156" s="13"/>
      <c r="EC156" s="13"/>
      <c r="ED156" s="13"/>
      <c r="EE156" s="13"/>
      <c r="EF156" s="13"/>
      <c r="EG156" s="13"/>
      <c r="EH156" s="13"/>
      <c r="EI156" s="13"/>
      <c r="EJ156" s="13"/>
      <c r="EK156" s="13"/>
      <c r="EL156" s="13"/>
      <c r="EM156" s="13"/>
      <c r="EN156" s="13"/>
      <c r="EO156" s="13"/>
      <c r="EP156" s="13"/>
      <c r="EQ156" s="13"/>
      <c r="ER156" s="13"/>
      <c r="ES156" s="13"/>
      <c r="ET156" s="13"/>
      <c r="EU156" s="13"/>
      <c r="EV156" s="13"/>
      <c r="EW156" s="13"/>
      <c r="EX156" s="13"/>
      <c r="EY156" s="13"/>
      <c r="EZ156" s="13"/>
      <c r="FA156" s="13"/>
      <c r="FB156" s="13"/>
      <c r="FC156" s="13"/>
      <c r="FD156" s="13"/>
      <c r="FE156" s="13"/>
      <c r="FF156" s="13"/>
      <c r="FG156" s="13"/>
      <c r="FH156" s="13"/>
      <c r="FI156" s="13"/>
      <c r="FJ156" s="13"/>
      <c r="FK156" s="13"/>
      <c r="FL156" s="13"/>
      <c r="FM156" s="13"/>
      <c r="FN156" s="13"/>
      <c r="FO156" s="13"/>
      <c r="FP156" s="13"/>
      <c r="FQ156" s="13"/>
      <c r="FR156" s="13"/>
      <c r="FS156" s="13"/>
      <c r="FT156" s="13"/>
      <c r="FU156" s="13"/>
      <c r="FV156" s="13"/>
      <c r="FW156" s="13"/>
      <c r="FX156" s="13"/>
      <c r="FY156" s="13"/>
      <c r="FZ156" s="13"/>
      <c r="GA156" s="13"/>
      <c r="GB156" s="13"/>
      <c r="GC156" s="13"/>
      <c r="GD156" s="13"/>
      <c r="GE156" s="13"/>
      <c r="GF156" s="13"/>
      <c r="GG156" s="13"/>
      <c r="GH156" s="13"/>
      <c r="GI156" s="13"/>
      <c r="GJ156" s="13"/>
      <c r="GK156" s="13"/>
      <c r="GL156" s="13"/>
      <c r="GM156" s="13"/>
      <c r="GN156" s="13"/>
      <c r="GO156" s="13"/>
      <c r="GP156" s="13"/>
      <c r="GQ156" s="13"/>
      <c r="GR156" s="13"/>
      <c r="GS156" s="13"/>
      <c r="GT156" s="13"/>
      <c r="GU156" s="13"/>
      <c r="GV156" s="13"/>
      <c r="GW156" s="13"/>
      <c r="GX156" s="13"/>
      <c r="GY156" s="13"/>
      <c r="GZ156" s="13"/>
      <c r="HA156" s="13"/>
      <c r="HB156" s="13"/>
      <c r="HC156" s="13"/>
      <c r="HD156" s="13"/>
      <c r="HE156" s="13"/>
      <c r="HF156" s="13"/>
      <c r="HG156" s="13"/>
      <c r="HH156" s="13"/>
      <c r="HI156" s="13"/>
      <c r="HJ156" s="13"/>
      <c r="HK156" s="13"/>
      <c r="HL156" s="13"/>
      <c r="HM156" s="13"/>
      <c r="HN156" s="13"/>
      <c r="HO156" s="13"/>
      <c r="HP156" s="13"/>
      <c r="HQ156" s="13"/>
      <c r="HR156" s="13"/>
      <c r="HS156" s="13"/>
      <c r="HT156" s="13"/>
      <c r="HU156" s="13"/>
      <c r="HV156" s="13"/>
      <c r="HW156" s="13"/>
      <c r="HX156" s="13"/>
      <c r="HY156" s="13"/>
      <c r="HZ156" s="13"/>
      <c r="IA156" s="13"/>
      <c r="IB156" s="13"/>
      <c r="IC156" s="13"/>
      <c r="ID156" s="13"/>
      <c r="IE156" s="13"/>
      <c r="IF156" s="13"/>
      <c r="IG156" s="13"/>
      <c r="IH156" s="13"/>
      <c r="II156" s="13"/>
      <c r="IJ156" s="13"/>
      <c r="IK156" s="13"/>
    </row>
    <row r="157" spans="2:245" s="14" customFormat="1" ht="41.25" customHeight="1" x14ac:dyDescent="0.3">
      <c r="B157" s="228" t="s">
        <v>2</v>
      </c>
      <c r="C157" s="230" t="s">
        <v>20</v>
      </c>
      <c r="D157" s="210" t="s">
        <v>183</v>
      </c>
      <c r="E157" s="211"/>
      <c r="F157" s="212"/>
      <c r="G157" s="212"/>
      <c r="H157" s="213"/>
      <c r="I157" s="210" t="s">
        <v>184</v>
      </c>
      <c r="J157" s="211"/>
      <c r="K157" s="214"/>
      <c r="L157" s="214"/>
      <c r="M157" s="215"/>
      <c r="N157" s="224" t="s">
        <v>185</v>
      </c>
      <c r="O157" s="225"/>
      <c r="P157" s="226"/>
      <c r="Q157" s="226"/>
      <c r="R157" s="227"/>
      <c r="S157" s="15"/>
      <c r="T157" s="15"/>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BQ157" s="13"/>
      <c r="BR157" s="13"/>
      <c r="BS157" s="13"/>
      <c r="BT157" s="13"/>
      <c r="BU157" s="13"/>
      <c r="BV157" s="13"/>
      <c r="BW157" s="13"/>
      <c r="BX157" s="13"/>
      <c r="BY157" s="13"/>
      <c r="BZ157" s="13"/>
      <c r="CA157" s="13"/>
      <c r="CB157" s="13"/>
      <c r="CC157" s="13"/>
      <c r="CD157" s="13"/>
      <c r="CE157" s="13"/>
      <c r="CF157" s="13"/>
      <c r="CG157" s="13"/>
      <c r="CH157" s="13"/>
      <c r="CI157" s="13"/>
      <c r="CJ157" s="13"/>
      <c r="CK157" s="13"/>
      <c r="CL157" s="13"/>
      <c r="CM157" s="13"/>
      <c r="CN157" s="13"/>
      <c r="CO157" s="13"/>
      <c r="CP157" s="13"/>
      <c r="CQ157" s="13"/>
      <c r="CR157" s="13"/>
      <c r="CS157" s="13"/>
      <c r="CT157" s="13"/>
      <c r="CU157" s="13"/>
      <c r="CV157" s="13"/>
      <c r="CW157" s="13"/>
      <c r="CX157" s="13"/>
      <c r="CY157" s="13"/>
      <c r="CZ157" s="13"/>
      <c r="DA157" s="13"/>
      <c r="DB157" s="13"/>
      <c r="DC157" s="13"/>
      <c r="DD157" s="13"/>
      <c r="DE157" s="13"/>
      <c r="DF157" s="13"/>
      <c r="DG157" s="13"/>
      <c r="DH157" s="13"/>
      <c r="DI157" s="13"/>
      <c r="DJ157" s="13"/>
      <c r="DK157" s="13"/>
      <c r="DL157" s="13"/>
      <c r="DM157" s="13"/>
      <c r="DN157" s="13"/>
      <c r="DO157" s="13"/>
      <c r="DP157" s="13"/>
      <c r="DQ157" s="13"/>
      <c r="DR157" s="13"/>
      <c r="DS157" s="13"/>
      <c r="DT157" s="13"/>
      <c r="DU157" s="13"/>
      <c r="DV157" s="13"/>
      <c r="DW157" s="13"/>
      <c r="DX157" s="13"/>
      <c r="DY157" s="13"/>
      <c r="DZ157" s="13"/>
      <c r="EA157" s="13"/>
      <c r="EB157" s="13"/>
      <c r="EC157" s="13"/>
      <c r="ED157" s="13"/>
      <c r="EE157" s="13"/>
      <c r="EF157" s="13"/>
      <c r="EG157" s="13"/>
      <c r="EH157" s="13"/>
      <c r="EI157" s="13"/>
      <c r="EJ157" s="13"/>
      <c r="EK157" s="13"/>
      <c r="EL157" s="13"/>
      <c r="EM157" s="13"/>
      <c r="EN157" s="13"/>
      <c r="EO157" s="13"/>
      <c r="EP157" s="13"/>
      <c r="EQ157" s="13"/>
      <c r="ER157" s="13"/>
      <c r="ES157" s="13"/>
      <c r="ET157" s="13"/>
      <c r="EU157" s="13"/>
      <c r="EV157" s="13"/>
      <c r="EW157" s="13"/>
      <c r="EX157" s="13"/>
      <c r="EY157" s="13"/>
      <c r="EZ157" s="13"/>
      <c r="FA157" s="13"/>
      <c r="FB157" s="13"/>
      <c r="FC157" s="13"/>
      <c r="FD157" s="13"/>
      <c r="FE157" s="13"/>
      <c r="FF157" s="13"/>
      <c r="FG157" s="13"/>
      <c r="FH157" s="13"/>
      <c r="FI157" s="13"/>
      <c r="FJ157" s="13"/>
      <c r="FK157" s="13"/>
      <c r="FL157" s="13"/>
      <c r="FM157" s="13"/>
      <c r="FN157" s="13"/>
      <c r="FO157" s="13"/>
      <c r="FP157" s="13"/>
      <c r="FQ157" s="13"/>
      <c r="FR157" s="13"/>
      <c r="FS157" s="13"/>
      <c r="FT157" s="13"/>
      <c r="FU157" s="13"/>
      <c r="FV157" s="13"/>
      <c r="FW157" s="13"/>
      <c r="FX157" s="13"/>
      <c r="FY157" s="13"/>
      <c r="FZ157" s="13"/>
      <c r="GA157" s="13"/>
      <c r="GB157" s="13"/>
      <c r="GC157" s="13"/>
      <c r="GD157" s="13"/>
      <c r="GE157" s="13"/>
      <c r="GF157" s="13"/>
      <c r="GG157" s="13"/>
      <c r="GH157" s="13"/>
      <c r="GI157" s="13"/>
      <c r="GJ157" s="13"/>
      <c r="GK157" s="13"/>
      <c r="GL157" s="13"/>
      <c r="GM157" s="13"/>
      <c r="GN157" s="13"/>
      <c r="GO157" s="13"/>
      <c r="GP157" s="13"/>
      <c r="GQ157" s="13"/>
      <c r="GR157" s="13"/>
      <c r="GS157" s="13"/>
      <c r="GT157" s="13"/>
      <c r="GU157" s="13"/>
      <c r="GV157" s="13"/>
      <c r="GW157" s="13"/>
      <c r="GX157" s="13"/>
      <c r="GY157" s="13"/>
      <c r="GZ157" s="13"/>
      <c r="HA157" s="13"/>
      <c r="HB157" s="13"/>
      <c r="HC157" s="13"/>
      <c r="HD157" s="13"/>
      <c r="HE157" s="13"/>
      <c r="HF157" s="13"/>
      <c r="HG157" s="13"/>
      <c r="HH157" s="13"/>
      <c r="HI157" s="13"/>
      <c r="HJ157" s="13"/>
      <c r="HK157" s="13"/>
      <c r="HL157" s="13"/>
      <c r="HM157" s="13"/>
      <c r="HN157" s="13"/>
      <c r="HO157" s="13"/>
      <c r="HP157" s="13"/>
      <c r="HQ157" s="13"/>
      <c r="HR157" s="13"/>
      <c r="HS157" s="13"/>
      <c r="HT157" s="13"/>
      <c r="HU157" s="13"/>
      <c r="HV157" s="13"/>
      <c r="HW157" s="13"/>
      <c r="HX157" s="13"/>
      <c r="HY157" s="13"/>
      <c r="HZ157" s="13"/>
      <c r="IA157" s="13"/>
      <c r="IB157" s="13"/>
      <c r="IC157" s="13"/>
      <c r="ID157" s="13"/>
      <c r="IE157" s="13"/>
      <c r="IF157" s="13"/>
      <c r="IG157" s="13"/>
      <c r="IH157" s="13"/>
      <c r="II157" s="13"/>
      <c r="IJ157" s="13"/>
      <c r="IK157" s="13"/>
    </row>
    <row r="158" spans="2:245" s="14" customFormat="1" ht="183.75" customHeight="1" x14ac:dyDescent="0.3">
      <c r="B158" s="229"/>
      <c r="C158" s="231"/>
      <c r="D158" s="22" t="s">
        <v>362</v>
      </c>
      <c r="E158" s="22" t="s">
        <v>391</v>
      </c>
      <c r="F158" s="22" t="s">
        <v>392</v>
      </c>
      <c r="G158" s="86" t="s">
        <v>393</v>
      </c>
      <c r="H158" s="87" t="s">
        <v>388</v>
      </c>
      <c r="I158" s="22" t="s">
        <v>362</v>
      </c>
      <c r="J158" s="22" t="s">
        <v>394</v>
      </c>
      <c r="K158" s="22" t="s">
        <v>392</v>
      </c>
      <c r="L158" s="86" t="s">
        <v>395</v>
      </c>
      <c r="M158" s="87" t="s">
        <v>388</v>
      </c>
      <c r="N158" s="22" t="s">
        <v>362</v>
      </c>
      <c r="O158" s="22" t="s">
        <v>394</v>
      </c>
      <c r="P158" s="22" t="s">
        <v>396</v>
      </c>
      <c r="Q158" s="86" t="s">
        <v>395</v>
      </c>
      <c r="R158" s="87" t="s">
        <v>388</v>
      </c>
      <c r="S158" s="15"/>
      <c r="T158" s="15"/>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BQ158" s="13"/>
      <c r="BR158" s="13"/>
      <c r="BS158" s="13"/>
      <c r="BT158" s="13"/>
      <c r="BU158" s="13"/>
      <c r="BV158" s="13"/>
      <c r="BW158" s="13"/>
      <c r="BX158" s="13"/>
      <c r="BY158" s="13"/>
      <c r="BZ158" s="13"/>
      <c r="CA158" s="13"/>
      <c r="CB158" s="13"/>
      <c r="CC158" s="13"/>
      <c r="CD158" s="13"/>
      <c r="CE158" s="13"/>
      <c r="CF158" s="13"/>
      <c r="CG158" s="13"/>
      <c r="CH158" s="13"/>
      <c r="CI158" s="13"/>
      <c r="CJ158" s="13"/>
      <c r="CK158" s="13"/>
      <c r="CL158" s="13"/>
      <c r="CM158" s="13"/>
      <c r="CN158" s="13"/>
      <c r="CO158" s="13"/>
      <c r="CP158" s="13"/>
      <c r="CQ158" s="13"/>
      <c r="CR158" s="13"/>
      <c r="CS158" s="13"/>
      <c r="CT158" s="13"/>
      <c r="CU158" s="13"/>
      <c r="CV158" s="13"/>
      <c r="CW158" s="13"/>
      <c r="CX158" s="13"/>
      <c r="CY158" s="13"/>
      <c r="CZ158" s="13"/>
      <c r="DA158" s="13"/>
      <c r="DB158" s="13"/>
      <c r="DC158" s="13"/>
      <c r="DD158" s="13"/>
      <c r="DE158" s="13"/>
      <c r="DF158" s="13"/>
      <c r="DG158" s="13"/>
      <c r="DH158" s="13"/>
      <c r="DI158" s="13"/>
      <c r="DJ158" s="13"/>
      <c r="DK158" s="13"/>
      <c r="DL158" s="13"/>
      <c r="DM158" s="13"/>
      <c r="DN158" s="13"/>
      <c r="DO158" s="13"/>
      <c r="DP158" s="13"/>
      <c r="DQ158" s="13"/>
      <c r="DR158" s="13"/>
      <c r="DS158" s="13"/>
      <c r="DT158" s="13"/>
      <c r="DU158" s="13"/>
      <c r="DV158" s="13"/>
      <c r="DW158" s="13"/>
      <c r="DX158" s="13"/>
      <c r="DY158" s="13"/>
      <c r="DZ158" s="13"/>
      <c r="EA158" s="13"/>
      <c r="EB158" s="13"/>
      <c r="EC158" s="13"/>
      <c r="ED158" s="13"/>
      <c r="EE158" s="13"/>
      <c r="EF158" s="13"/>
      <c r="EG158" s="13"/>
      <c r="EH158" s="13"/>
      <c r="EI158" s="13"/>
      <c r="EJ158" s="13"/>
      <c r="EK158" s="13"/>
      <c r="EL158" s="13"/>
      <c r="EM158" s="13"/>
      <c r="EN158" s="13"/>
      <c r="EO158" s="13"/>
      <c r="EP158" s="13"/>
      <c r="EQ158" s="13"/>
      <c r="ER158" s="13"/>
      <c r="ES158" s="13"/>
      <c r="ET158" s="13"/>
      <c r="EU158" s="13"/>
      <c r="EV158" s="13"/>
      <c r="EW158" s="13"/>
      <c r="EX158" s="13"/>
      <c r="EY158" s="13"/>
      <c r="EZ158" s="13"/>
      <c r="FA158" s="13"/>
      <c r="FB158" s="13"/>
      <c r="FC158" s="13"/>
      <c r="FD158" s="13"/>
      <c r="FE158" s="13"/>
      <c r="FF158" s="13"/>
      <c r="FG158" s="13"/>
      <c r="FH158" s="13"/>
      <c r="FI158" s="13"/>
      <c r="FJ158" s="13"/>
      <c r="FK158" s="13"/>
      <c r="FL158" s="13"/>
      <c r="FM158" s="13"/>
      <c r="FN158" s="13"/>
      <c r="FO158" s="13"/>
      <c r="FP158" s="13"/>
      <c r="FQ158" s="13"/>
      <c r="FR158" s="13"/>
      <c r="FS158" s="13"/>
      <c r="FT158" s="13"/>
      <c r="FU158" s="13"/>
      <c r="FV158" s="13"/>
      <c r="FW158" s="13"/>
      <c r="FX158" s="13"/>
      <c r="FY158" s="13"/>
      <c r="FZ158" s="13"/>
      <c r="GA158" s="13"/>
      <c r="GB158" s="13"/>
      <c r="GC158" s="13"/>
      <c r="GD158" s="13"/>
      <c r="GE158" s="13"/>
      <c r="GF158" s="13"/>
      <c r="GG158" s="13"/>
      <c r="GH158" s="13"/>
      <c r="GI158" s="13"/>
      <c r="GJ158" s="13"/>
      <c r="GK158" s="13"/>
      <c r="GL158" s="13"/>
      <c r="GM158" s="13"/>
      <c r="GN158" s="13"/>
      <c r="GO158" s="13"/>
      <c r="GP158" s="13"/>
      <c r="GQ158" s="13"/>
      <c r="GR158" s="13"/>
      <c r="GS158" s="13"/>
      <c r="GT158" s="13"/>
      <c r="GU158" s="13"/>
      <c r="GV158" s="13"/>
      <c r="GW158" s="13"/>
      <c r="GX158" s="13"/>
      <c r="GY158" s="13"/>
      <c r="GZ158" s="13"/>
      <c r="HA158" s="13"/>
      <c r="HB158" s="13"/>
      <c r="HC158" s="13"/>
      <c r="HD158" s="13"/>
      <c r="HE158" s="13"/>
      <c r="HF158" s="13"/>
      <c r="HG158" s="13"/>
      <c r="HH158" s="13"/>
      <c r="HI158" s="13"/>
      <c r="HJ158" s="13"/>
      <c r="HK158" s="13"/>
      <c r="HL158" s="13"/>
      <c r="HM158" s="13"/>
      <c r="HN158" s="13"/>
      <c r="HO158" s="13"/>
      <c r="HP158" s="13"/>
      <c r="HQ158" s="13"/>
      <c r="HR158" s="13"/>
      <c r="HS158" s="13"/>
      <c r="HT158" s="13"/>
      <c r="HU158" s="13"/>
      <c r="HV158" s="13"/>
      <c r="HW158" s="13"/>
      <c r="HX158" s="13"/>
      <c r="HY158" s="13"/>
      <c r="HZ158" s="13"/>
      <c r="IA158" s="13"/>
      <c r="IB158" s="13"/>
      <c r="IC158" s="13"/>
      <c r="ID158" s="13"/>
      <c r="IE158" s="13"/>
      <c r="IF158" s="13"/>
      <c r="IG158" s="13"/>
      <c r="IH158" s="13"/>
      <c r="II158" s="13"/>
      <c r="IJ158" s="13"/>
      <c r="IK158" s="13"/>
    </row>
    <row r="159" spans="2:245" s="14" customFormat="1" ht="74.25" customHeight="1" x14ac:dyDescent="0.3">
      <c r="B159" s="55" t="s">
        <v>122</v>
      </c>
      <c r="C159" s="79" t="s">
        <v>123</v>
      </c>
      <c r="D159" s="78">
        <v>44000</v>
      </c>
      <c r="E159" s="78">
        <v>22000</v>
      </c>
      <c r="F159" s="78">
        <v>20163.38</v>
      </c>
      <c r="G159" s="68">
        <f t="shared" si="99"/>
        <v>91.651727272727285</v>
      </c>
      <c r="H159" s="67">
        <f t="shared" si="100"/>
        <v>-1836.619999999999</v>
      </c>
      <c r="I159" s="67"/>
      <c r="J159" s="67"/>
      <c r="K159" s="67"/>
      <c r="L159" s="69"/>
      <c r="M159" s="67"/>
      <c r="N159" s="67">
        <f t="shared" si="101"/>
        <v>44000</v>
      </c>
      <c r="O159" s="67">
        <f t="shared" si="102"/>
        <v>22000</v>
      </c>
      <c r="P159" s="67">
        <f t="shared" si="103"/>
        <v>20163.38</v>
      </c>
      <c r="Q159" s="70">
        <f t="shared" si="104"/>
        <v>91.651727272727285</v>
      </c>
      <c r="R159" s="67">
        <f t="shared" si="105"/>
        <v>-1836.619999999999</v>
      </c>
      <c r="S159" s="15"/>
      <c r="T159" s="15"/>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BQ159" s="13"/>
      <c r="BR159" s="13"/>
      <c r="BS159" s="13"/>
      <c r="BT159" s="13"/>
      <c r="BU159" s="13"/>
      <c r="BV159" s="13"/>
      <c r="BW159" s="13"/>
      <c r="BX159" s="13"/>
      <c r="BY159" s="13"/>
      <c r="BZ159" s="13"/>
      <c r="CA159" s="13"/>
      <c r="CB159" s="13"/>
      <c r="CC159" s="13"/>
      <c r="CD159" s="13"/>
      <c r="CE159" s="13"/>
      <c r="CF159" s="13"/>
      <c r="CG159" s="13"/>
      <c r="CH159" s="13"/>
      <c r="CI159" s="13"/>
      <c r="CJ159" s="13"/>
      <c r="CK159" s="13"/>
      <c r="CL159" s="13"/>
      <c r="CM159" s="13"/>
      <c r="CN159" s="13"/>
      <c r="CO159" s="13"/>
      <c r="CP159" s="13"/>
      <c r="CQ159" s="13"/>
      <c r="CR159" s="13"/>
      <c r="CS159" s="13"/>
      <c r="CT159" s="13"/>
      <c r="CU159" s="13"/>
      <c r="CV159" s="13"/>
      <c r="CW159" s="13"/>
      <c r="CX159" s="13"/>
      <c r="CY159" s="13"/>
      <c r="CZ159" s="13"/>
      <c r="DA159" s="13"/>
      <c r="DB159" s="13"/>
      <c r="DC159" s="13"/>
      <c r="DD159" s="13"/>
      <c r="DE159" s="13"/>
      <c r="DF159" s="13"/>
      <c r="DG159" s="13"/>
      <c r="DH159" s="13"/>
      <c r="DI159" s="13"/>
      <c r="DJ159" s="13"/>
      <c r="DK159" s="13"/>
      <c r="DL159" s="13"/>
      <c r="DM159" s="13"/>
      <c r="DN159" s="13"/>
      <c r="DO159" s="13"/>
      <c r="DP159" s="13"/>
      <c r="DQ159" s="13"/>
      <c r="DR159" s="13"/>
      <c r="DS159" s="13"/>
      <c r="DT159" s="13"/>
      <c r="DU159" s="13"/>
      <c r="DV159" s="13"/>
      <c r="DW159" s="13"/>
      <c r="DX159" s="13"/>
      <c r="DY159" s="13"/>
      <c r="DZ159" s="13"/>
      <c r="EA159" s="13"/>
      <c r="EB159" s="13"/>
      <c r="EC159" s="13"/>
      <c r="ED159" s="13"/>
      <c r="EE159" s="13"/>
      <c r="EF159" s="13"/>
      <c r="EG159" s="13"/>
      <c r="EH159" s="13"/>
      <c r="EI159" s="13"/>
      <c r="EJ159" s="13"/>
      <c r="EK159" s="13"/>
      <c r="EL159" s="13"/>
      <c r="EM159" s="13"/>
      <c r="EN159" s="13"/>
      <c r="EO159" s="13"/>
      <c r="EP159" s="13"/>
      <c r="EQ159" s="13"/>
      <c r="ER159" s="13"/>
      <c r="ES159" s="13"/>
      <c r="ET159" s="13"/>
      <c r="EU159" s="13"/>
      <c r="EV159" s="13"/>
      <c r="EW159" s="13"/>
      <c r="EX159" s="13"/>
      <c r="EY159" s="13"/>
      <c r="EZ159" s="13"/>
      <c r="FA159" s="13"/>
      <c r="FB159" s="13"/>
      <c r="FC159" s="13"/>
      <c r="FD159" s="13"/>
      <c r="FE159" s="13"/>
      <c r="FF159" s="13"/>
      <c r="FG159" s="13"/>
      <c r="FH159" s="13"/>
      <c r="FI159" s="13"/>
      <c r="FJ159" s="13"/>
      <c r="FK159" s="13"/>
      <c r="FL159" s="13"/>
      <c r="FM159" s="13"/>
      <c r="FN159" s="13"/>
      <c r="FO159" s="13"/>
      <c r="FP159" s="13"/>
      <c r="FQ159" s="13"/>
      <c r="FR159" s="13"/>
      <c r="FS159" s="13"/>
      <c r="FT159" s="13"/>
      <c r="FU159" s="13"/>
      <c r="FV159" s="13"/>
      <c r="FW159" s="13"/>
      <c r="FX159" s="13"/>
      <c r="FY159" s="13"/>
      <c r="FZ159" s="13"/>
      <c r="GA159" s="13"/>
      <c r="GB159" s="13"/>
      <c r="GC159" s="13"/>
      <c r="GD159" s="13"/>
      <c r="GE159" s="13"/>
      <c r="GF159" s="13"/>
      <c r="GG159" s="13"/>
      <c r="GH159" s="13"/>
      <c r="GI159" s="13"/>
      <c r="GJ159" s="13"/>
      <c r="GK159" s="13"/>
      <c r="GL159" s="13"/>
      <c r="GM159" s="13"/>
      <c r="GN159" s="13"/>
      <c r="GO159" s="13"/>
      <c r="GP159" s="13"/>
      <c r="GQ159" s="13"/>
      <c r="GR159" s="13"/>
      <c r="GS159" s="13"/>
      <c r="GT159" s="13"/>
      <c r="GU159" s="13"/>
      <c r="GV159" s="13"/>
      <c r="GW159" s="13"/>
      <c r="GX159" s="13"/>
      <c r="GY159" s="13"/>
      <c r="GZ159" s="13"/>
      <c r="HA159" s="13"/>
      <c r="HB159" s="13"/>
      <c r="HC159" s="13"/>
      <c r="HD159" s="13"/>
      <c r="HE159" s="13"/>
      <c r="HF159" s="13"/>
      <c r="HG159" s="13"/>
      <c r="HH159" s="13"/>
      <c r="HI159" s="13"/>
      <c r="HJ159" s="13"/>
      <c r="HK159" s="13"/>
      <c r="HL159" s="13"/>
      <c r="HM159" s="13"/>
      <c r="HN159" s="13"/>
      <c r="HO159" s="13"/>
      <c r="HP159" s="13"/>
      <c r="HQ159" s="13"/>
      <c r="HR159" s="13"/>
      <c r="HS159" s="13"/>
      <c r="HT159" s="13"/>
      <c r="HU159" s="13"/>
      <c r="HV159" s="13"/>
      <c r="HW159" s="13"/>
      <c r="HX159" s="13"/>
      <c r="HY159" s="13"/>
      <c r="HZ159" s="13"/>
      <c r="IA159" s="13"/>
      <c r="IB159" s="13"/>
      <c r="IC159" s="13"/>
      <c r="ID159" s="13"/>
      <c r="IE159" s="13"/>
      <c r="IF159" s="13"/>
      <c r="IG159" s="13"/>
      <c r="IH159" s="13"/>
      <c r="II159" s="13"/>
      <c r="IJ159" s="13"/>
      <c r="IK159" s="13"/>
    </row>
    <row r="160" spans="2:245" s="14" customFormat="1" ht="102.75" customHeight="1" x14ac:dyDescent="0.3">
      <c r="B160" s="142" t="s">
        <v>82</v>
      </c>
      <c r="C160" s="138" t="s">
        <v>198</v>
      </c>
      <c r="D160" s="168">
        <v>53170</v>
      </c>
      <c r="E160" s="168">
        <v>24902</v>
      </c>
      <c r="F160" s="168">
        <v>24077.98</v>
      </c>
      <c r="G160" s="72">
        <f t="shared" ref="G160:G222" si="119">SUM(F160/E160*100)</f>
        <v>96.690948518191306</v>
      </c>
      <c r="H160" s="71">
        <f t="shared" ref="H160:H222" si="120">SUM(F160-E160)</f>
        <v>-824.02000000000044</v>
      </c>
      <c r="I160" s="71"/>
      <c r="J160" s="71"/>
      <c r="K160" s="71"/>
      <c r="L160" s="69"/>
      <c r="M160" s="67"/>
      <c r="N160" s="71">
        <f t="shared" ref="N160:N222" si="121">SUM(D160+I160)</f>
        <v>53170</v>
      </c>
      <c r="O160" s="71">
        <f t="shared" ref="O160:O222" si="122">SUM(E160+J160)</f>
        <v>24902</v>
      </c>
      <c r="P160" s="71">
        <f t="shared" ref="P160:P222" si="123">SUM(F160+K160)</f>
        <v>24077.98</v>
      </c>
      <c r="Q160" s="74">
        <f t="shared" ref="Q160:Q222" si="124">SUM(P160/O160*100)</f>
        <v>96.690948518191306</v>
      </c>
      <c r="R160" s="71">
        <f t="shared" ref="R160:R222" si="125">SUM(P160-O160)</f>
        <v>-824.02000000000044</v>
      </c>
      <c r="S160" s="15"/>
      <c r="T160" s="15"/>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BQ160" s="13"/>
      <c r="BR160" s="13"/>
      <c r="BS160" s="13"/>
      <c r="BT160" s="13"/>
      <c r="BU160" s="13"/>
      <c r="BV160" s="13"/>
      <c r="BW160" s="13"/>
      <c r="BX160" s="13"/>
      <c r="BY160" s="13"/>
      <c r="BZ160" s="13"/>
      <c r="CA160" s="13"/>
      <c r="CB160" s="13"/>
      <c r="CC160" s="13"/>
      <c r="CD160" s="13"/>
      <c r="CE160" s="13"/>
      <c r="CF160" s="13"/>
      <c r="CG160" s="13"/>
      <c r="CH160" s="13"/>
      <c r="CI160" s="13"/>
      <c r="CJ160" s="13"/>
      <c r="CK160" s="13"/>
      <c r="CL160" s="13"/>
      <c r="CM160" s="13"/>
      <c r="CN160" s="13"/>
      <c r="CO160" s="13"/>
      <c r="CP160" s="13"/>
      <c r="CQ160" s="13"/>
      <c r="CR160" s="13"/>
      <c r="CS160" s="13"/>
      <c r="CT160" s="13"/>
      <c r="CU160" s="13"/>
      <c r="CV160" s="13"/>
      <c r="CW160" s="13"/>
      <c r="CX160" s="13"/>
      <c r="CY160" s="13"/>
      <c r="CZ160" s="13"/>
      <c r="DA160" s="13"/>
      <c r="DB160" s="13"/>
      <c r="DC160" s="13"/>
      <c r="DD160" s="13"/>
      <c r="DE160" s="13"/>
      <c r="DF160" s="13"/>
      <c r="DG160" s="13"/>
      <c r="DH160" s="13"/>
      <c r="DI160" s="13"/>
      <c r="DJ160" s="13"/>
      <c r="DK160" s="13"/>
      <c r="DL160" s="13"/>
      <c r="DM160" s="13"/>
      <c r="DN160" s="13"/>
      <c r="DO160" s="13"/>
      <c r="DP160" s="13"/>
      <c r="DQ160" s="13"/>
      <c r="DR160" s="13"/>
      <c r="DS160" s="13"/>
      <c r="DT160" s="13"/>
      <c r="DU160" s="13"/>
      <c r="DV160" s="13"/>
      <c r="DW160" s="13"/>
      <c r="DX160" s="13"/>
      <c r="DY160" s="13"/>
      <c r="DZ160" s="13"/>
      <c r="EA160" s="13"/>
      <c r="EB160" s="13"/>
      <c r="EC160" s="13"/>
      <c r="ED160" s="13"/>
      <c r="EE160" s="13"/>
      <c r="EF160" s="13"/>
      <c r="EG160" s="13"/>
      <c r="EH160" s="13"/>
      <c r="EI160" s="13"/>
      <c r="EJ160" s="13"/>
      <c r="EK160" s="13"/>
      <c r="EL160" s="13"/>
      <c r="EM160" s="13"/>
      <c r="EN160" s="13"/>
      <c r="EO160" s="13"/>
      <c r="EP160" s="13"/>
      <c r="EQ160" s="13"/>
      <c r="ER160" s="13"/>
      <c r="ES160" s="13"/>
      <c r="ET160" s="13"/>
      <c r="EU160" s="13"/>
      <c r="EV160" s="13"/>
      <c r="EW160" s="13"/>
      <c r="EX160" s="13"/>
      <c r="EY160" s="13"/>
      <c r="EZ160" s="13"/>
      <c r="FA160" s="13"/>
      <c r="FB160" s="13"/>
      <c r="FC160" s="13"/>
      <c r="FD160" s="13"/>
      <c r="FE160" s="13"/>
      <c r="FF160" s="13"/>
      <c r="FG160" s="13"/>
      <c r="FH160" s="13"/>
      <c r="FI160" s="13"/>
      <c r="FJ160" s="13"/>
      <c r="FK160" s="13"/>
      <c r="FL160" s="13"/>
      <c r="FM160" s="13"/>
      <c r="FN160" s="13"/>
      <c r="FO160" s="13"/>
      <c r="FP160" s="13"/>
      <c r="FQ160" s="13"/>
      <c r="FR160" s="13"/>
      <c r="FS160" s="13"/>
      <c r="FT160" s="13"/>
      <c r="FU160" s="13"/>
      <c r="FV160" s="13"/>
      <c r="FW160" s="13"/>
      <c r="FX160" s="13"/>
      <c r="FY160" s="13"/>
      <c r="FZ160" s="13"/>
      <c r="GA160" s="13"/>
      <c r="GB160" s="13"/>
      <c r="GC160" s="13"/>
      <c r="GD160" s="13"/>
      <c r="GE160" s="13"/>
      <c r="GF160" s="13"/>
      <c r="GG160" s="13"/>
      <c r="GH160" s="13"/>
      <c r="GI160" s="13"/>
      <c r="GJ160" s="13"/>
      <c r="GK160" s="13"/>
      <c r="GL160" s="13"/>
      <c r="GM160" s="13"/>
      <c r="GN160" s="13"/>
      <c r="GO160" s="13"/>
      <c r="GP160" s="13"/>
      <c r="GQ160" s="13"/>
      <c r="GR160" s="13"/>
      <c r="GS160" s="13"/>
      <c r="GT160" s="13"/>
      <c r="GU160" s="13"/>
      <c r="GV160" s="13"/>
      <c r="GW160" s="13"/>
      <c r="GX160" s="13"/>
      <c r="GY160" s="13"/>
      <c r="GZ160" s="13"/>
      <c r="HA160" s="13"/>
      <c r="HB160" s="13"/>
      <c r="HC160" s="13"/>
      <c r="HD160" s="13"/>
      <c r="HE160" s="13"/>
      <c r="HF160" s="13"/>
      <c r="HG160" s="13"/>
      <c r="HH160" s="13"/>
      <c r="HI160" s="13"/>
      <c r="HJ160" s="13"/>
      <c r="HK160" s="13"/>
      <c r="HL160" s="13"/>
      <c r="HM160" s="13"/>
      <c r="HN160" s="13"/>
      <c r="HO160" s="13"/>
      <c r="HP160" s="13"/>
      <c r="HQ160" s="13"/>
      <c r="HR160" s="13"/>
      <c r="HS160" s="13"/>
      <c r="HT160" s="13"/>
      <c r="HU160" s="13"/>
      <c r="HV160" s="13"/>
      <c r="HW160" s="13"/>
      <c r="HX160" s="13"/>
      <c r="HY160" s="13"/>
      <c r="HZ160" s="13"/>
      <c r="IA160" s="13"/>
      <c r="IB160" s="13"/>
      <c r="IC160" s="13"/>
      <c r="ID160" s="13"/>
      <c r="IE160" s="13"/>
      <c r="IF160" s="13"/>
      <c r="IG160" s="13"/>
      <c r="IH160" s="13"/>
      <c r="II160" s="13"/>
      <c r="IJ160" s="13"/>
      <c r="IK160" s="13"/>
    </row>
    <row r="161" spans="2:245" s="14" customFormat="1" ht="31.5" customHeight="1" x14ac:dyDescent="0.3">
      <c r="B161" s="142" t="s">
        <v>58</v>
      </c>
      <c r="C161" s="138" t="s">
        <v>83</v>
      </c>
      <c r="D161" s="168">
        <f>SUM(D162:D164)</f>
        <v>1604229.1200000001</v>
      </c>
      <c r="E161" s="168">
        <f t="shared" ref="E161:F161" si="126">SUM(E162:E164)</f>
        <v>782042.88</v>
      </c>
      <c r="F161" s="168">
        <f t="shared" si="126"/>
        <v>656576.58000000007</v>
      </c>
      <c r="G161" s="72">
        <f t="shared" si="119"/>
        <v>83.956595832699108</v>
      </c>
      <c r="H161" s="71">
        <f t="shared" si="120"/>
        <v>-125466.29999999993</v>
      </c>
      <c r="I161" s="201"/>
      <c r="J161" s="202"/>
      <c r="K161" s="202"/>
      <c r="L161" s="202"/>
      <c r="M161" s="203"/>
      <c r="N161" s="71">
        <f t="shared" si="121"/>
        <v>1604229.1200000001</v>
      </c>
      <c r="O161" s="71">
        <f t="shared" si="122"/>
        <v>782042.88</v>
      </c>
      <c r="P161" s="71">
        <f t="shared" si="123"/>
        <v>656576.58000000007</v>
      </c>
      <c r="Q161" s="74">
        <f t="shared" si="124"/>
        <v>83.956595832699108</v>
      </c>
      <c r="R161" s="71">
        <f t="shared" si="125"/>
        <v>-125466.29999999993</v>
      </c>
      <c r="S161" s="15"/>
      <c r="T161" s="15"/>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BQ161" s="13"/>
      <c r="BR161" s="13"/>
      <c r="BS161" s="13"/>
      <c r="BT161" s="13"/>
      <c r="BU161" s="13"/>
      <c r="BV161" s="13"/>
      <c r="BW161" s="13"/>
      <c r="BX161" s="13"/>
      <c r="BY161" s="13"/>
      <c r="BZ161" s="13"/>
      <c r="CA161" s="13"/>
      <c r="CB161" s="13"/>
      <c r="CC161" s="13"/>
      <c r="CD161" s="13"/>
      <c r="CE161" s="13"/>
      <c r="CF161" s="13"/>
      <c r="CG161" s="13"/>
      <c r="CH161" s="13"/>
      <c r="CI161" s="13"/>
      <c r="CJ161" s="13"/>
      <c r="CK161" s="13"/>
      <c r="CL161" s="13"/>
      <c r="CM161" s="13"/>
      <c r="CN161" s="13"/>
      <c r="CO161" s="13"/>
      <c r="CP161" s="13"/>
      <c r="CQ161" s="13"/>
      <c r="CR161" s="13"/>
      <c r="CS161" s="13"/>
      <c r="CT161" s="13"/>
      <c r="CU161" s="13"/>
      <c r="CV161" s="13"/>
      <c r="CW161" s="13"/>
      <c r="CX161" s="13"/>
      <c r="CY161" s="13"/>
      <c r="CZ161" s="13"/>
      <c r="DA161" s="13"/>
      <c r="DB161" s="13"/>
      <c r="DC161" s="13"/>
      <c r="DD161" s="13"/>
      <c r="DE161" s="13"/>
      <c r="DF161" s="13"/>
      <c r="DG161" s="13"/>
      <c r="DH161" s="13"/>
      <c r="DI161" s="13"/>
      <c r="DJ161" s="13"/>
      <c r="DK161" s="13"/>
      <c r="DL161" s="13"/>
      <c r="DM161" s="13"/>
      <c r="DN161" s="13"/>
      <c r="DO161" s="13"/>
      <c r="DP161" s="13"/>
      <c r="DQ161" s="13"/>
      <c r="DR161" s="13"/>
      <c r="DS161" s="13"/>
      <c r="DT161" s="13"/>
      <c r="DU161" s="13"/>
      <c r="DV161" s="13"/>
      <c r="DW161" s="13"/>
      <c r="DX161" s="13"/>
      <c r="DY161" s="13"/>
      <c r="DZ161" s="13"/>
      <c r="EA161" s="13"/>
      <c r="EB161" s="13"/>
      <c r="EC161" s="13"/>
      <c r="ED161" s="13"/>
      <c r="EE161" s="13"/>
      <c r="EF161" s="13"/>
      <c r="EG161" s="13"/>
      <c r="EH161" s="13"/>
      <c r="EI161" s="13"/>
      <c r="EJ161" s="13"/>
      <c r="EK161" s="13"/>
      <c r="EL161" s="13"/>
      <c r="EM161" s="13"/>
      <c r="EN161" s="13"/>
      <c r="EO161" s="13"/>
      <c r="EP161" s="13"/>
      <c r="EQ161" s="13"/>
      <c r="ER161" s="13"/>
      <c r="ES161" s="13"/>
      <c r="ET161" s="13"/>
      <c r="EU161" s="13"/>
      <c r="EV161" s="13"/>
      <c r="EW161" s="13"/>
      <c r="EX161" s="13"/>
      <c r="EY161" s="13"/>
      <c r="EZ161" s="13"/>
      <c r="FA161" s="13"/>
      <c r="FB161" s="13"/>
      <c r="FC161" s="13"/>
      <c r="FD161" s="13"/>
      <c r="FE161" s="13"/>
      <c r="FF161" s="13"/>
      <c r="FG161" s="13"/>
      <c r="FH161" s="13"/>
      <c r="FI161" s="13"/>
      <c r="FJ161" s="13"/>
      <c r="FK161" s="13"/>
      <c r="FL161" s="13"/>
      <c r="FM161" s="13"/>
      <c r="FN161" s="13"/>
      <c r="FO161" s="13"/>
      <c r="FP161" s="13"/>
      <c r="FQ161" s="13"/>
      <c r="FR161" s="13"/>
      <c r="FS161" s="13"/>
      <c r="FT161" s="13"/>
      <c r="FU161" s="13"/>
      <c r="FV161" s="13"/>
      <c r="FW161" s="13"/>
      <c r="FX161" s="13"/>
      <c r="FY161" s="13"/>
      <c r="FZ161" s="13"/>
      <c r="GA161" s="13"/>
      <c r="GB161" s="13"/>
      <c r="GC161" s="13"/>
      <c r="GD161" s="13"/>
      <c r="GE161" s="13"/>
      <c r="GF161" s="13"/>
      <c r="GG161" s="13"/>
      <c r="GH161" s="13"/>
      <c r="GI161" s="13"/>
      <c r="GJ161" s="13"/>
      <c r="GK161" s="13"/>
      <c r="GL161" s="13"/>
      <c r="GM161" s="13"/>
      <c r="GN161" s="13"/>
      <c r="GO161" s="13"/>
      <c r="GP161" s="13"/>
      <c r="GQ161" s="13"/>
      <c r="GR161" s="13"/>
      <c r="GS161" s="13"/>
      <c r="GT161" s="13"/>
      <c r="GU161" s="13"/>
      <c r="GV161" s="13"/>
      <c r="GW161" s="13"/>
      <c r="GX161" s="13"/>
      <c r="GY161" s="13"/>
      <c r="GZ161" s="13"/>
      <c r="HA161" s="13"/>
      <c r="HB161" s="13"/>
      <c r="HC161" s="13"/>
      <c r="HD161" s="13"/>
      <c r="HE161" s="13"/>
      <c r="HF161" s="13"/>
      <c r="HG161" s="13"/>
      <c r="HH161" s="13"/>
      <c r="HI161" s="13"/>
      <c r="HJ161" s="13"/>
      <c r="HK161" s="13"/>
      <c r="HL161" s="13"/>
      <c r="HM161" s="13"/>
      <c r="HN161" s="13"/>
      <c r="HO161" s="13"/>
      <c r="HP161" s="13"/>
      <c r="HQ161" s="13"/>
      <c r="HR161" s="13"/>
      <c r="HS161" s="13"/>
      <c r="HT161" s="13"/>
      <c r="HU161" s="13"/>
      <c r="HV161" s="13"/>
      <c r="HW161" s="13"/>
      <c r="HX161" s="13"/>
      <c r="HY161" s="13"/>
      <c r="HZ161" s="13"/>
      <c r="IA161" s="13"/>
      <c r="IB161" s="13"/>
      <c r="IC161" s="13"/>
      <c r="ID161" s="13"/>
      <c r="IE161" s="13"/>
      <c r="IF161" s="13"/>
      <c r="IG161" s="13"/>
      <c r="IH161" s="13"/>
      <c r="II161" s="13"/>
      <c r="IJ161" s="13"/>
      <c r="IK161" s="13"/>
    </row>
    <row r="162" spans="2:245" s="14" customFormat="1" ht="77.25" customHeight="1" x14ac:dyDescent="0.3">
      <c r="B162" s="55" t="s">
        <v>124</v>
      </c>
      <c r="C162" s="155" t="s">
        <v>199</v>
      </c>
      <c r="D162" s="78">
        <v>470000</v>
      </c>
      <c r="E162" s="78">
        <v>248288</v>
      </c>
      <c r="F162" s="78">
        <v>229266.5</v>
      </c>
      <c r="G162" s="68">
        <f t="shared" si="119"/>
        <v>92.338937040855782</v>
      </c>
      <c r="H162" s="67">
        <f t="shared" si="120"/>
        <v>-19021.5</v>
      </c>
      <c r="I162" s="67"/>
      <c r="J162" s="67"/>
      <c r="K162" s="67"/>
      <c r="L162" s="69"/>
      <c r="M162" s="67"/>
      <c r="N162" s="67">
        <f t="shared" si="121"/>
        <v>470000</v>
      </c>
      <c r="O162" s="67">
        <f t="shared" si="122"/>
        <v>248288</v>
      </c>
      <c r="P162" s="67">
        <f t="shared" si="123"/>
        <v>229266.5</v>
      </c>
      <c r="Q162" s="70">
        <f t="shared" si="124"/>
        <v>92.338937040855782</v>
      </c>
      <c r="R162" s="67">
        <f t="shared" si="125"/>
        <v>-19021.5</v>
      </c>
      <c r="S162" s="15"/>
      <c r="T162" s="15"/>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c r="BO162" s="13"/>
      <c r="BP162" s="13"/>
      <c r="BQ162" s="13"/>
      <c r="BR162" s="13"/>
      <c r="BS162" s="13"/>
      <c r="BT162" s="13"/>
      <c r="BU162" s="13"/>
      <c r="BV162" s="13"/>
      <c r="BW162" s="13"/>
      <c r="BX162" s="13"/>
      <c r="BY162" s="13"/>
      <c r="BZ162" s="13"/>
      <c r="CA162" s="13"/>
      <c r="CB162" s="13"/>
      <c r="CC162" s="13"/>
      <c r="CD162" s="13"/>
      <c r="CE162" s="13"/>
      <c r="CF162" s="13"/>
      <c r="CG162" s="13"/>
      <c r="CH162" s="13"/>
      <c r="CI162" s="13"/>
      <c r="CJ162" s="13"/>
      <c r="CK162" s="13"/>
      <c r="CL162" s="13"/>
      <c r="CM162" s="13"/>
      <c r="CN162" s="13"/>
      <c r="CO162" s="13"/>
      <c r="CP162" s="13"/>
      <c r="CQ162" s="13"/>
      <c r="CR162" s="13"/>
      <c r="CS162" s="13"/>
      <c r="CT162" s="13"/>
      <c r="CU162" s="13"/>
      <c r="CV162" s="13"/>
      <c r="CW162" s="13"/>
      <c r="CX162" s="13"/>
      <c r="CY162" s="13"/>
      <c r="CZ162" s="13"/>
      <c r="DA162" s="13"/>
      <c r="DB162" s="13"/>
      <c r="DC162" s="13"/>
      <c r="DD162" s="13"/>
      <c r="DE162" s="13"/>
      <c r="DF162" s="13"/>
      <c r="DG162" s="13"/>
      <c r="DH162" s="13"/>
      <c r="DI162" s="13"/>
      <c r="DJ162" s="13"/>
      <c r="DK162" s="13"/>
      <c r="DL162" s="13"/>
      <c r="DM162" s="13"/>
      <c r="DN162" s="13"/>
      <c r="DO162" s="13"/>
      <c r="DP162" s="13"/>
      <c r="DQ162" s="13"/>
      <c r="DR162" s="13"/>
      <c r="DS162" s="13"/>
      <c r="DT162" s="13"/>
      <c r="DU162" s="13"/>
      <c r="DV162" s="13"/>
      <c r="DW162" s="13"/>
      <c r="DX162" s="13"/>
      <c r="DY162" s="13"/>
      <c r="DZ162" s="13"/>
      <c r="EA162" s="13"/>
      <c r="EB162" s="13"/>
      <c r="EC162" s="13"/>
      <c r="ED162" s="13"/>
      <c r="EE162" s="13"/>
      <c r="EF162" s="13"/>
      <c r="EG162" s="13"/>
      <c r="EH162" s="13"/>
      <c r="EI162" s="13"/>
      <c r="EJ162" s="13"/>
      <c r="EK162" s="13"/>
      <c r="EL162" s="13"/>
      <c r="EM162" s="13"/>
      <c r="EN162" s="13"/>
      <c r="EO162" s="13"/>
      <c r="EP162" s="13"/>
      <c r="EQ162" s="13"/>
      <c r="ER162" s="13"/>
      <c r="ES162" s="13"/>
      <c r="ET162" s="13"/>
      <c r="EU162" s="13"/>
      <c r="EV162" s="13"/>
      <c r="EW162" s="13"/>
      <c r="EX162" s="13"/>
      <c r="EY162" s="13"/>
      <c r="EZ162" s="13"/>
      <c r="FA162" s="13"/>
      <c r="FB162" s="13"/>
      <c r="FC162" s="13"/>
      <c r="FD162" s="13"/>
      <c r="FE162" s="13"/>
      <c r="FF162" s="13"/>
      <c r="FG162" s="13"/>
      <c r="FH162" s="13"/>
      <c r="FI162" s="13"/>
      <c r="FJ162" s="13"/>
      <c r="FK162" s="13"/>
      <c r="FL162" s="13"/>
      <c r="FM162" s="13"/>
      <c r="FN162" s="13"/>
      <c r="FO162" s="13"/>
      <c r="FP162" s="13"/>
      <c r="FQ162" s="13"/>
      <c r="FR162" s="13"/>
      <c r="FS162" s="13"/>
      <c r="FT162" s="13"/>
      <c r="FU162" s="13"/>
      <c r="FV162" s="13"/>
      <c r="FW162" s="13"/>
      <c r="FX162" s="13"/>
      <c r="FY162" s="13"/>
      <c r="FZ162" s="13"/>
      <c r="GA162" s="13"/>
      <c r="GB162" s="13"/>
      <c r="GC162" s="13"/>
      <c r="GD162" s="13"/>
      <c r="GE162" s="13"/>
      <c r="GF162" s="13"/>
      <c r="GG162" s="13"/>
      <c r="GH162" s="13"/>
      <c r="GI162" s="13"/>
      <c r="GJ162" s="13"/>
      <c r="GK162" s="13"/>
      <c r="GL162" s="13"/>
      <c r="GM162" s="13"/>
      <c r="GN162" s="13"/>
      <c r="GO162" s="13"/>
      <c r="GP162" s="13"/>
      <c r="GQ162" s="13"/>
      <c r="GR162" s="13"/>
      <c r="GS162" s="13"/>
      <c r="GT162" s="13"/>
      <c r="GU162" s="13"/>
      <c r="GV162" s="13"/>
      <c r="GW162" s="13"/>
      <c r="GX162" s="13"/>
      <c r="GY162" s="13"/>
      <c r="GZ162" s="13"/>
      <c r="HA162" s="13"/>
      <c r="HB162" s="13"/>
      <c r="HC162" s="13"/>
      <c r="HD162" s="13"/>
      <c r="HE162" s="13"/>
      <c r="HF162" s="13"/>
      <c r="HG162" s="13"/>
      <c r="HH162" s="13"/>
      <c r="HI162" s="13"/>
      <c r="HJ162" s="13"/>
      <c r="HK162" s="13"/>
      <c r="HL162" s="13"/>
      <c r="HM162" s="13"/>
      <c r="HN162" s="13"/>
      <c r="HO162" s="13"/>
      <c r="HP162" s="13"/>
      <c r="HQ162" s="13"/>
      <c r="HR162" s="13"/>
      <c r="HS162" s="13"/>
      <c r="HT162" s="13"/>
      <c r="HU162" s="13"/>
      <c r="HV162" s="13"/>
      <c r="HW162" s="13"/>
      <c r="HX162" s="13"/>
      <c r="HY162" s="13"/>
      <c r="HZ162" s="13"/>
      <c r="IA162" s="13"/>
      <c r="IB162" s="13"/>
      <c r="IC162" s="13"/>
      <c r="ID162" s="13"/>
      <c r="IE162" s="13"/>
      <c r="IF162" s="13"/>
      <c r="IG162" s="13"/>
      <c r="IH162" s="13"/>
      <c r="II162" s="13"/>
      <c r="IJ162" s="13"/>
      <c r="IK162" s="13"/>
    </row>
    <row r="163" spans="2:245" s="14" customFormat="1" ht="84.75" customHeight="1" x14ac:dyDescent="0.3">
      <c r="B163" s="55" t="s">
        <v>339</v>
      </c>
      <c r="C163" s="155" t="s">
        <v>340</v>
      </c>
      <c r="D163" s="78">
        <v>1134229.1200000001</v>
      </c>
      <c r="E163" s="78">
        <v>533754.88</v>
      </c>
      <c r="F163" s="78">
        <v>427310.08000000002</v>
      </c>
      <c r="G163" s="68">
        <f t="shared" si="119"/>
        <v>80.057362660553096</v>
      </c>
      <c r="H163" s="67">
        <f>SUM(F163-E163)</f>
        <v>-106444.79999999999</v>
      </c>
      <c r="I163" s="67"/>
      <c r="J163" s="67"/>
      <c r="K163" s="67"/>
      <c r="L163" s="69"/>
      <c r="M163" s="67"/>
      <c r="N163" s="67">
        <f t="shared" si="121"/>
        <v>1134229.1200000001</v>
      </c>
      <c r="O163" s="67">
        <f t="shared" si="122"/>
        <v>533754.88</v>
      </c>
      <c r="P163" s="67">
        <f t="shared" si="123"/>
        <v>427310.08000000002</v>
      </c>
      <c r="Q163" s="70">
        <f t="shared" si="124"/>
        <v>80.057362660553096</v>
      </c>
      <c r="R163" s="67">
        <f t="shared" si="125"/>
        <v>-106444.79999999999</v>
      </c>
      <c r="S163" s="15"/>
      <c r="T163" s="15"/>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BQ163" s="13"/>
      <c r="BR163" s="13"/>
      <c r="BS163" s="13"/>
      <c r="BT163" s="13"/>
      <c r="BU163" s="13"/>
      <c r="BV163" s="13"/>
      <c r="BW163" s="13"/>
      <c r="BX163" s="13"/>
      <c r="BY163" s="13"/>
      <c r="BZ163" s="13"/>
      <c r="CA163" s="13"/>
      <c r="CB163" s="13"/>
      <c r="CC163" s="13"/>
      <c r="CD163" s="13"/>
      <c r="CE163" s="13"/>
      <c r="CF163" s="13"/>
      <c r="CG163" s="13"/>
      <c r="CH163" s="13"/>
      <c r="CI163" s="13"/>
      <c r="CJ163" s="13"/>
      <c r="CK163" s="13"/>
      <c r="CL163" s="13"/>
      <c r="CM163" s="13"/>
      <c r="CN163" s="13"/>
      <c r="CO163" s="13"/>
      <c r="CP163" s="13"/>
      <c r="CQ163" s="13"/>
      <c r="CR163" s="13"/>
      <c r="CS163" s="13"/>
      <c r="CT163" s="13"/>
      <c r="CU163" s="13"/>
      <c r="CV163" s="13"/>
      <c r="CW163" s="13"/>
      <c r="CX163" s="13"/>
      <c r="CY163" s="13"/>
      <c r="CZ163" s="13"/>
      <c r="DA163" s="13"/>
      <c r="DB163" s="13"/>
      <c r="DC163" s="13"/>
      <c r="DD163" s="13"/>
      <c r="DE163" s="13"/>
      <c r="DF163" s="13"/>
      <c r="DG163" s="13"/>
      <c r="DH163" s="13"/>
      <c r="DI163" s="13"/>
      <c r="DJ163" s="13"/>
      <c r="DK163" s="13"/>
      <c r="DL163" s="13"/>
      <c r="DM163" s="13"/>
      <c r="DN163" s="13"/>
      <c r="DO163" s="13"/>
      <c r="DP163" s="13"/>
      <c r="DQ163" s="13"/>
      <c r="DR163" s="13"/>
      <c r="DS163" s="13"/>
      <c r="DT163" s="13"/>
      <c r="DU163" s="13"/>
      <c r="DV163" s="13"/>
      <c r="DW163" s="13"/>
      <c r="DX163" s="13"/>
      <c r="DY163" s="13"/>
      <c r="DZ163" s="13"/>
      <c r="EA163" s="13"/>
      <c r="EB163" s="13"/>
      <c r="EC163" s="13"/>
      <c r="ED163" s="13"/>
      <c r="EE163" s="13"/>
      <c r="EF163" s="13"/>
      <c r="EG163" s="13"/>
      <c r="EH163" s="13"/>
      <c r="EI163" s="13"/>
      <c r="EJ163" s="13"/>
      <c r="EK163" s="13"/>
      <c r="EL163" s="13"/>
      <c r="EM163" s="13"/>
      <c r="EN163" s="13"/>
      <c r="EO163" s="13"/>
      <c r="EP163" s="13"/>
      <c r="EQ163" s="13"/>
      <c r="ER163" s="13"/>
      <c r="ES163" s="13"/>
      <c r="ET163" s="13"/>
      <c r="EU163" s="13"/>
      <c r="EV163" s="13"/>
      <c r="EW163" s="13"/>
      <c r="EX163" s="13"/>
      <c r="EY163" s="13"/>
      <c r="EZ163" s="13"/>
      <c r="FA163" s="13"/>
      <c r="FB163" s="13"/>
      <c r="FC163" s="13"/>
      <c r="FD163" s="13"/>
      <c r="FE163" s="13"/>
      <c r="FF163" s="13"/>
      <c r="FG163" s="13"/>
      <c r="FH163" s="13"/>
      <c r="FI163" s="13"/>
      <c r="FJ163" s="13"/>
      <c r="FK163" s="13"/>
      <c r="FL163" s="13"/>
      <c r="FM163" s="13"/>
      <c r="FN163" s="13"/>
      <c r="FO163" s="13"/>
      <c r="FP163" s="13"/>
      <c r="FQ163" s="13"/>
      <c r="FR163" s="13"/>
      <c r="FS163" s="13"/>
      <c r="FT163" s="13"/>
      <c r="FU163" s="13"/>
      <c r="FV163" s="13"/>
      <c r="FW163" s="13"/>
      <c r="FX163" s="13"/>
      <c r="FY163" s="13"/>
      <c r="FZ163" s="13"/>
      <c r="GA163" s="13"/>
      <c r="GB163" s="13"/>
      <c r="GC163" s="13"/>
      <c r="GD163" s="13"/>
      <c r="GE163" s="13"/>
      <c r="GF163" s="13"/>
      <c r="GG163" s="13"/>
      <c r="GH163" s="13"/>
      <c r="GI163" s="13"/>
      <c r="GJ163" s="13"/>
      <c r="GK163" s="13"/>
      <c r="GL163" s="13"/>
      <c r="GM163" s="13"/>
      <c r="GN163" s="13"/>
      <c r="GO163" s="13"/>
      <c r="GP163" s="13"/>
      <c r="GQ163" s="13"/>
      <c r="GR163" s="13"/>
      <c r="GS163" s="13"/>
      <c r="GT163" s="13"/>
      <c r="GU163" s="13"/>
      <c r="GV163" s="13"/>
      <c r="GW163" s="13"/>
      <c r="GX163" s="13"/>
      <c r="GY163" s="13"/>
      <c r="GZ163" s="13"/>
      <c r="HA163" s="13"/>
      <c r="HB163" s="13"/>
      <c r="HC163" s="13"/>
      <c r="HD163" s="13"/>
      <c r="HE163" s="13"/>
      <c r="HF163" s="13"/>
      <c r="HG163" s="13"/>
      <c r="HH163" s="13"/>
      <c r="HI163" s="13"/>
      <c r="HJ163" s="13"/>
      <c r="HK163" s="13"/>
      <c r="HL163" s="13"/>
      <c r="HM163" s="13"/>
      <c r="HN163" s="13"/>
      <c r="HO163" s="13"/>
      <c r="HP163" s="13"/>
      <c r="HQ163" s="13"/>
      <c r="HR163" s="13"/>
      <c r="HS163" s="13"/>
      <c r="HT163" s="13"/>
      <c r="HU163" s="13"/>
      <c r="HV163" s="13"/>
      <c r="HW163" s="13"/>
      <c r="HX163" s="13"/>
      <c r="HY163" s="13"/>
      <c r="HZ163" s="13"/>
      <c r="IA163" s="13"/>
      <c r="IB163" s="13"/>
      <c r="IC163" s="13"/>
      <c r="ID163" s="13"/>
      <c r="IE163" s="13"/>
      <c r="IF163" s="13"/>
      <c r="IG163" s="13"/>
      <c r="IH163" s="13"/>
      <c r="II163" s="13"/>
      <c r="IJ163" s="13"/>
      <c r="IK163" s="13"/>
    </row>
    <row r="164" spans="2:245" s="14" customFormat="1" ht="55.5" hidden="1" customHeight="1" x14ac:dyDescent="0.3">
      <c r="B164" s="55" t="s">
        <v>372</v>
      </c>
      <c r="C164" s="155" t="s">
        <v>373</v>
      </c>
      <c r="D164" s="78"/>
      <c r="E164" s="78"/>
      <c r="F164" s="78"/>
      <c r="G164" s="68"/>
      <c r="H164" s="67"/>
      <c r="I164" s="67"/>
      <c r="J164" s="67"/>
      <c r="K164" s="67"/>
      <c r="L164" s="69"/>
      <c r="M164" s="67"/>
      <c r="N164" s="67"/>
      <c r="O164" s="67"/>
      <c r="P164" s="67"/>
      <c r="Q164" s="70"/>
      <c r="R164" s="67"/>
      <c r="S164" s="15"/>
      <c r="T164" s="15"/>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BQ164" s="13"/>
      <c r="BR164" s="13"/>
      <c r="BS164" s="13"/>
      <c r="BT164" s="13"/>
      <c r="BU164" s="13"/>
      <c r="BV164" s="13"/>
      <c r="BW164" s="13"/>
      <c r="BX164" s="13"/>
      <c r="BY164" s="13"/>
      <c r="BZ164" s="13"/>
      <c r="CA164" s="13"/>
      <c r="CB164" s="13"/>
      <c r="CC164" s="13"/>
      <c r="CD164" s="13"/>
      <c r="CE164" s="13"/>
      <c r="CF164" s="13"/>
      <c r="CG164" s="13"/>
      <c r="CH164" s="13"/>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c r="EU164" s="13"/>
      <c r="EV164" s="13"/>
      <c r="EW164" s="13"/>
      <c r="EX164" s="13"/>
      <c r="EY164" s="13"/>
      <c r="EZ164" s="13"/>
      <c r="FA164" s="13"/>
      <c r="FB164" s="13"/>
      <c r="FC164" s="13"/>
      <c r="FD164" s="13"/>
      <c r="FE164" s="13"/>
      <c r="FF164" s="13"/>
      <c r="FG164" s="13"/>
      <c r="FH164" s="13"/>
      <c r="FI164" s="13"/>
      <c r="FJ164" s="13"/>
      <c r="FK164" s="13"/>
      <c r="FL164" s="13"/>
      <c r="FM164" s="13"/>
      <c r="FN164" s="13"/>
      <c r="FO164" s="13"/>
      <c r="FP164" s="13"/>
      <c r="FQ164" s="13"/>
      <c r="FR164" s="13"/>
      <c r="FS164" s="13"/>
      <c r="FT164" s="13"/>
      <c r="FU164" s="13"/>
      <c r="FV164" s="13"/>
      <c r="FW164" s="13"/>
      <c r="FX164" s="13"/>
      <c r="FY164" s="13"/>
      <c r="FZ164" s="13"/>
      <c r="GA164" s="13"/>
      <c r="GB164" s="13"/>
      <c r="GC164" s="13"/>
      <c r="GD164" s="13"/>
      <c r="GE164" s="13"/>
      <c r="GF164" s="13"/>
      <c r="GG164" s="13"/>
      <c r="GH164" s="13"/>
      <c r="GI164" s="13"/>
      <c r="GJ164" s="13"/>
      <c r="GK164" s="13"/>
      <c r="GL164" s="13"/>
      <c r="GM164" s="13"/>
      <c r="GN164" s="13"/>
      <c r="GO164" s="13"/>
      <c r="GP164" s="13"/>
      <c r="GQ164" s="13"/>
      <c r="GR164" s="13"/>
      <c r="GS164" s="13"/>
      <c r="GT164" s="13"/>
      <c r="GU164" s="13"/>
      <c r="GV164" s="13"/>
      <c r="GW164" s="13"/>
      <c r="GX164" s="13"/>
      <c r="GY164" s="13"/>
      <c r="GZ164" s="13"/>
      <c r="HA164" s="13"/>
      <c r="HB164" s="13"/>
      <c r="HC164" s="13"/>
      <c r="HD164" s="13"/>
      <c r="HE164" s="13"/>
      <c r="HF164" s="13"/>
      <c r="HG164" s="13"/>
      <c r="HH164" s="13"/>
      <c r="HI164" s="13"/>
      <c r="HJ164" s="13"/>
      <c r="HK164" s="13"/>
      <c r="HL164" s="13"/>
      <c r="HM164" s="13"/>
      <c r="HN164" s="13"/>
      <c r="HO164" s="13"/>
      <c r="HP164" s="13"/>
      <c r="HQ164" s="13"/>
      <c r="HR164" s="13"/>
      <c r="HS164" s="13"/>
      <c r="HT164" s="13"/>
      <c r="HU164" s="13"/>
      <c r="HV164" s="13"/>
      <c r="HW164" s="13"/>
      <c r="HX164" s="13"/>
      <c r="HY164" s="13"/>
      <c r="HZ164" s="13"/>
      <c r="IA164" s="13"/>
      <c r="IB164" s="13"/>
      <c r="IC164" s="13"/>
      <c r="ID164" s="13"/>
      <c r="IE164" s="13"/>
      <c r="IF164" s="13"/>
      <c r="IG164" s="13"/>
      <c r="IH164" s="13"/>
      <c r="II164" s="13"/>
      <c r="IJ164" s="13"/>
      <c r="IK164" s="13"/>
    </row>
    <row r="165" spans="2:245" s="14" customFormat="1" ht="60" customHeight="1" x14ac:dyDescent="0.3">
      <c r="B165" s="142" t="s">
        <v>403</v>
      </c>
      <c r="C165" s="143" t="s">
        <v>405</v>
      </c>
      <c r="D165" s="168">
        <f>SUM(D166)</f>
        <v>8607601.5</v>
      </c>
      <c r="E165" s="168">
        <f t="shared" ref="E165:F165" si="127">SUM(E166)</f>
        <v>8607601.5</v>
      </c>
      <c r="F165" s="168">
        <f t="shared" si="127"/>
        <v>0</v>
      </c>
      <c r="G165" s="72">
        <f t="shared" si="119"/>
        <v>0</v>
      </c>
      <c r="H165" s="71">
        <f t="shared" ref="H165:H166" si="128">SUM(F165-E165)</f>
        <v>-8607601.5</v>
      </c>
      <c r="I165" s="67"/>
      <c r="J165" s="67"/>
      <c r="K165" s="67"/>
      <c r="L165" s="69"/>
      <c r="M165" s="67"/>
      <c r="N165" s="71">
        <f t="shared" si="121"/>
        <v>8607601.5</v>
      </c>
      <c r="O165" s="71">
        <f t="shared" si="122"/>
        <v>8607601.5</v>
      </c>
      <c r="P165" s="71">
        <f t="shared" si="123"/>
        <v>0</v>
      </c>
      <c r="Q165" s="74">
        <v>0</v>
      </c>
      <c r="R165" s="71">
        <f t="shared" si="125"/>
        <v>-8607601.5</v>
      </c>
      <c r="S165" s="15"/>
      <c r="T165" s="15"/>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BQ165" s="13"/>
      <c r="BR165" s="13"/>
      <c r="BS165" s="13"/>
      <c r="BT165" s="13"/>
      <c r="BU165" s="13"/>
      <c r="BV165" s="13"/>
      <c r="BW165" s="13"/>
      <c r="BX165" s="13"/>
      <c r="BY165" s="13"/>
      <c r="BZ165" s="13"/>
      <c r="CA165" s="13"/>
      <c r="CB165" s="13"/>
      <c r="CC165" s="13"/>
      <c r="CD165" s="13"/>
      <c r="CE165" s="13"/>
      <c r="CF165" s="13"/>
      <c r="CG165" s="13"/>
      <c r="CH165" s="13"/>
      <c r="CI165" s="13"/>
      <c r="CJ165" s="13"/>
      <c r="CK165" s="13"/>
      <c r="CL165" s="13"/>
      <c r="CM165" s="13"/>
      <c r="CN165" s="13"/>
      <c r="CO165" s="13"/>
      <c r="CP165" s="13"/>
      <c r="CQ165" s="13"/>
      <c r="CR165" s="13"/>
      <c r="CS165" s="13"/>
      <c r="CT165" s="13"/>
      <c r="CU165" s="13"/>
      <c r="CV165" s="13"/>
      <c r="CW165" s="13"/>
      <c r="CX165" s="13"/>
      <c r="CY165" s="13"/>
      <c r="CZ165" s="13"/>
      <c r="DA165" s="13"/>
      <c r="DB165" s="13"/>
      <c r="DC165" s="13"/>
      <c r="DD165" s="13"/>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c r="EU165" s="13"/>
      <c r="EV165" s="13"/>
      <c r="EW165" s="13"/>
      <c r="EX165" s="13"/>
      <c r="EY165" s="13"/>
      <c r="EZ165" s="13"/>
      <c r="FA165" s="13"/>
      <c r="FB165" s="13"/>
      <c r="FC165" s="13"/>
      <c r="FD165" s="13"/>
      <c r="FE165" s="13"/>
      <c r="FF165" s="13"/>
      <c r="FG165" s="13"/>
      <c r="FH165" s="13"/>
      <c r="FI165" s="13"/>
      <c r="FJ165" s="13"/>
      <c r="FK165" s="13"/>
      <c r="FL165" s="13"/>
      <c r="FM165" s="13"/>
      <c r="FN165" s="13"/>
      <c r="FO165" s="13"/>
      <c r="FP165" s="13"/>
      <c r="FQ165" s="13"/>
      <c r="FR165" s="13"/>
      <c r="FS165" s="13"/>
      <c r="FT165" s="13"/>
      <c r="FU165" s="13"/>
      <c r="FV165" s="13"/>
      <c r="FW165" s="13"/>
      <c r="FX165" s="13"/>
      <c r="FY165" s="13"/>
      <c r="FZ165" s="13"/>
      <c r="GA165" s="13"/>
      <c r="GB165" s="13"/>
      <c r="GC165" s="13"/>
      <c r="GD165" s="13"/>
      <c r="GE165" s="13"/>
      <c r="GF165" s="13"/>
      <c r="GG165" s="13"/>
      <c r="GH165" s="13"/>
      <c r="GI165" s="13"/>
      <c r="GJ165" s="13"/>
      <c r="GK165" s="13"/>
      <c r="GL165" s="13"/>
      <c r="GM165" s="13"/>
      <c r="GN165" s="13"/>
      <c r="GO165" s="13"/>
      <c r="GP165" s="13"/>
      <c r="GQ165" s="13"/>
      <c r="GR165" s="13"/>
      <c r="GS165" s="13"/>
      <c r="GT165" s="13"/>
      <c r="GU165" s="13"/>
      <c r="GV165" s="13"/>
      <c r="GW165" s="13"/>
      <c r="GX165" s="13"/>
      <c r="GY165" s="13"/>
      <c r="GZ165" s="13"/>
      <c r="HA165" s="13"/>
      <c r="HB165" s="13"/>
      <c r="HC165" s="13"/>
      <c r="HD165" s="13"/>
      <c r="HE165" s="13"/>
      <c r="HF165" s="13"/>
      <c r="HG165" s="13"/>
      <c r="HH165" s="13"/>
      <c r="HI165" s="13"/>
      <c r="HJ165" s="13"/>
      <c r="HK165" s="13"/>
      <c r="HL165" s="13"/>
      <c r="HM165" s="13"/>
      <c r="HN165" s="13"/>
      <c r="HO165" s="13"/>
      <c r="HP165" s="13"/>
      <c r="HQ165" s="13"/>
      <c r="HR165" s="13"/>
      <c r="HS165" s="13"/>
      <c r="HT165" s="13"/>
      <c r="HU165" s="13"/>
      <c r="HV165" s="13"/>
      <c r="HW165" s="13"/>
      <c r="HX165" s="13"/>
      <c r="HY165" s="13"/>
      <c r="HZ165" s="13"/>
      <c r="IA165" s="13"/>
      <c r="IB165" s="13"/>
      <c r="IC165" s="13"/>
      <c r="ID165" s="13"/>
      <c r="IE165" s="13"/>
      <c r="IF165" s="13"/>
      <c r="IG165" s="13"/>
      <c r="IH165" s="13"/>
      <c r="II165" s="13"/>
      <c r="IJ165" s="13"/>
      <c r="IK165" s="13"/>
    </row>
    <row r="166" spans="2:245" s="14" customFormat="1" ht="400.5" customHeight="1" x14ac:dyDescent="0.3">
      <c r="B166" s="55" t="s">
        <v>404</v>
      </c>
      <c r="C166" s="155" t="s">
        <v>406</v>
      </c>
      <c r="D166" s="78">
        <v>8607601.5</v>
      </c>
      <c r="E166" s="78">
        <v>8607601.5</v>
      </c>
      <c r="F166" s="78">
        <v>0</v>
      </c>
      <c r="G166" s="68">
        <f t="shared" si="119"/>
        <v>0</v>
      </c>
      <c r="H166" s="67">
        <f t="shared" si="128"/>
        <v>-8607601.5</v>
      </c>
      <c r="I166" s="67"/>
      <c r="J166" s="67"/>
      <c r="K166" s="67"/>
      <c r="L166" s="69"/>
      <c r="M166" s="67"/>
      <c r="N166" s="67">
        <f t="shared" si="121"/>
        <v>8607601.5</v>
      </c>
      <c r="O166" s="67">
        <f t="shared" si="122"/>
        <v>8607601.5</v>
      </c>
      <c r="P166" s="67">
        <f t="shared" si="123"/>
        <v>0</v>
      </c>
      <c r="Q166" s="70">
        <v>0</v>
      </c>
      <c r="R166" s="67">
        <f t="shared" si="125"/>
        <v>-8607601.5</v>
      </c>
      <c r="S166" s="15"/>
      <c r="T166" s="15"/>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c r="BR166" s="13"/>
      <c r="BS166" s="13"/>
      <c r="BT166" s="13"/>
      <c r="BU166" s="13"/>
      <c r="BV166" s="13"/>
      <c r="BW166" s="13"/>
      <c r="BX166" s="13"/>
      <c r="BY166" s="13"/>
      <c r="BZ166" s="13"/>
      <c r="CA166" s="13"/>
      <c r="CB166" s="13"/>
      <c r="CC166" s="13"/>
      <c r="CD166" s="13"/>
      <c r="CE166" s="13"/>
      <c r="CF166" s="13"/>
      <c r="CG166" s="13"/>
      <c r="CH166" s="13"/>
      <c r="CI166" s="13"/>
      <c r="CJ166" s="13"/>
      <c r="CK166" s="13"/>
      <c r="CL166" s="13"/>
      <c r="CM166" s="13"/>
      <c r="CN166" s="13"/>
      <c r="CO166" s="13"/>
      <c r="CP166" s="13"/>
      <c r="CQ166" s="13"/>
      <c r="CR166" s="13"/>
      <c r="CS166" s="13"/>
      <c r="CT166" s="13"/>
      <c r="CU166" s="13"/>
      <c r="CV166" s="13"/>
      <c r="CW166" s="13"/>
      <c r="CX166" s="13"/>
      <c r="CY166" s="13"/>
      <c r="CZ166" s="13"/>
      <c r="DA166" s="13"/>
      <c r="DB166" s="13"/>
      <c r="DC166" s="13"/>
      <c r="DD166" s="13"/>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c r="EU166" s="13"/>
      <c r="EV166" s="13"/>
      <c r="EW166" s="13"/>
      <c r="EX166" s="13"/>
      <c r="EY166" s="13"/>
      <c r="EZ166" s="13"/>
      <c r="FA166" s="13"/>
      <c r="FB166" s="13"/>
      <c r="FC166" s="13"/>
      <c r="FD166" s="13"/>
      <c r="FE166" s="13"/>
      <c r="FF166" s="13"/>
      <c r="FG166" s="13"/>
      <c r="FH166" s="13"/>
      <c r="FI166" s="13"/>
      <c r="FJ166" s="13"/>
      <c r="FK166" s="13"/>
      <c r="FL166" s="13"/>
      <c r="FM166" s="13"/>
      <c r="FN166" s="13"/>
      <c r="FO166" s="13"/>
      <c r="FP166" s="13"/>
      <c r="FQ166" s="13"/>
      <c r="FR166" s="13"/>
      <c r="FS166" s="13"/>
      <c r="FT166" s="13"/>
      <c r="FU166" s="13"/>
      <c r="FV166" s="13"/>
      <c r="FW166" s="13"/>
      <c r="FX166" s="13"/>
      <c r="FY166" s="13"/>
      <c r="FZ166" s="13"/>
      <c r="GA166" s="13"/>
      <c r="GB166" s="13"/>
      <c r="GC166" s="13"/>
      <c r="GD166" s="13"/>
      <c r="GE166" s="13"/>
      <c r="GF166" s="13"/>
      <c r="GG166" s="13"/>
      <c r="GH166" s="13"/>
      <c r="GI166" s="13"/>
      <c r="GJ166" s="13"/>
      <c r="GK166" s="13"/>
      <c r="GL166" s="13"/>
      <c r="GM166" s="13"/>
      <c r="GN166" s="13"/>
      <c r="GO166" s="13"/>
      <c r="GP166" s="13"/>
      <c r="GQ166" s="13"/>
      <c r="GR166" s="13"/>
      <c r="GS166" s="13"/>
      <c r="GT166" s="13"/>
      <c r="GU166" s="13"/>
      <c r="GV166" s="13"/>
      <c r="GW166" s="13"/>
      <c r="GX166" s="13"/>
      <c r="GY166" s="13"/>
      <c r="GZ166" s="13"/>
      <c r="HA166" s="13"/>
      <c r="HB166" s="13"/>
      <c r="HC166" s="13"/>
      <c r="HD166" s="13"/>
      <c r="HE166" s="13"/>
      <c r="HF166" s="13"/>
      <c r="HG166" s="13"/>
      <c r="HH166" s="13"/>
      <c r="HI166" s="13"/>
      <c r="HJ166" s="13"/>
      <c r="HK166" s="13"/>
      <c r="HL166" s="13"/>
      <c r="HM166" s="13"/>
      <c r="HN166" s="13"/>
      <c r="HO166" s="13"/>
      <c r="HP166" s="13"/>
      <c r="HQ166" s="13"/>
      <c r="HR166" s="13"/>
      <c r="HS166" s="13"/>
      <c r="HT166" s="13"/>
      <c r="HU166" s="13"/>
      <c r="HV166" s="13"/>
      <c r="HW166" s="13"/>
      <c r="HX166" s="13"/>
      <c r="HY166" s="13"/>
      <c r="HZ166" s="13"/>
      <c r="IA166" s="13"/>
      <c r="IB166" s="13"/>
      <c r="IC166" s="13"/>
      <c r="ID166" s="13"/>
      <c r="IE166" s="13"/>
      <c r="IF166" s="13"/>
      <c r="IG166" s="13"/>
      <c r="IH166" s="13"/>
      <c r="II166" s="13"/>
      <c r="IJ166" s="13"/>
      <c r="IK166" s="13"/>
    </row>
    <row r="167" spans="2:245" s="14" customFormat="1" ht="29.25" customHeight="1" x14ac:dyDescent="0.3">
      <c r="B167" s="163" t="s">
        <v>126</v>
      </c>
      <c r="C167" s="145" t="s">
        <v>125</v>
      </c>
      <c r="D167" s="168">
        <f>SUM(D168:D169)</f>
        <v>27113901</v>
      </c>
      <c r="E167" s="168">
        <f>SUM(E168:E169)</f>
        <v>14403306.699999999</v>
      </c>
      <c r="F167" s="168">
        <f>SUM(F168:F169)</f>
        <v>12813462.82</v>
      </c>
      <c r="G167" s="72">
        <f t="shared" si="119"/>
        <v>88.961952188381858</v>
      </c>
      <c r="H167" s="71">
        <f t="shared" si="120"/>
        <v>-1589843.879999999</v>
      </c>
      <c r="I167" s="71"/>
      <c r="J167" s="71"/>
      <c r="K167" s="71"/>
      <c r="L167" s="73"/>
      <c r="M167" s="71"/>
      <c r="N167" s="71">
        <f t="shared" si="121"/>
        <v>27113901</v>
      </c>
      <c r="O167" s="71">
        <f t="shared" si="122"/>
        <v>14403306.699999999</v>
      </c>
      <c r="P167" s="71">
        <f t="shared" si="123"/>
        <v>12813462.82</v>
      </c>
      <c r="Q167" s="74">
        <f t="shared" si="124"/>
        <v>88.961952188381858</v>
      </c>
      <c r="R167" s="71">
        <f t="shared" si="125"/>
        <v>-1589843.879999999</v>
      </c>
      <c r="S167" s="15"/>
      <c r="T167" s="15"/>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c r="BO167" s="13"/>
      <c r="BP167" s="13"/>
      <c r="BQ167" s="13"/>
      <c r="BR167" s="13"/>
      <c r="BS167" s="13"/>
      <c r="BT167" s="13"/>
      <c r="BU167" s="13"/>
      <c r="BV167" s="13"/>
      <c r="BW167" s="13"/>
      <c r="BX167" s="13"/>
      <c r="BY167" s="13"/>
      <c r="BZ167" s="13"/>
      <c r="CA167" s="13"/>
      <c r="CB167" s="13"/>
      <c r="CC167" s="13"/>
      <c r="CD167" s="13"/>
      <c r="CE167" s="13"/>
      <c r="CF167" s="13"/>
      <c r="CG167" s="13"/>
      <c r="CH167" s="13"/>
      <c r="CI167" s="13"/>
      <c r="CJ167" s="13"/>
      <c r="CK167" s="13"/>
      <c r="CL167" s="13"/>
      <c r="CM167" s="13"/>
      <c r="CN167" s="13"/>
      <c r="CO167" s="13"/>
      <c r="CP167" s="13"/>
      <c r="CQ167" s="13"/>
      <c r="CR167" s="13"/>
      <c r="CS167" s="13"/>
      <c r="CT167" s="13"/>
      <c r="CU167" s="13"/>
      <c r="CV167" s="13"/>
      <c r="CW167" s="13"/>
      <c r="CX167" s="13"/>
      <c r="CY167" s="13"/>
      <c r="CZ167" s="13"/>
      <c r="DA167" s="13"/>
      <c r="DB167" s="13"/>
      <c r="DC167" s="13"/>
      <c r="DD167" s="13"/>
      <c r="DE167" s="13"/>
      <c r="DF167" s="13"/>
      <c r="DG167" s="13"/>
      <c r="DH167" s="13"/>
      <c r="DI167" s="13"/>
      <c r="DJ167" s="13"/>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3"/>
      <c r="EL167" s="13"/>
      <c r="EM167" s="13"/>
      <c r="EN167" s="13"/>
      <c r="EO167" s="13"/>
      <c r="EP167" s="13"/>
      <c r="EQ167" s="13"/>
      <c r="ER167" s="13"/>
      <c r="ES167" s="13"/>
      <c r="ET167" s="13"/>
      <c r="EU167" s="13"/>
      <c r="EV167" s="13"/>
      <c r="EW167" s="13"/>
      <c r="EX167" s="13"/>
      <c r="EY167" s="13"/>
      <c r="EZ167" s="13"/>
      <c r="FA167" s="13"/>
      <c r="FB167" s="13"/>
      <c r="FC167" s="13"/>
      <c r="FD167" s="13"/>
      <c r="FE167" s="13"/>
      <c r="FF167" s="13"/>
      <c r="FG167" s="13"/>
      <c r="FH167" s="13"/>
      <c r="FI167" s="13"/>
      <c r="FJ167" s="13"/>
      <c r="FK167" s="13"/>
      <c r="FL167" s="13"/>
      <c r="FM167" s="13"/>
      <c r="FN167" s="13"/>
      <c r="FO167" s="13"/>
      <c r="FP167" s="13"/>
      <c r="FQ167" s="13"/>
      <c r="FR167" s="13"/>
      <c r="FS167" s="13"/>
      <c r="FT167" s="13"/>
      <c r="FU167" s="13"/>
      <c r="FV167" s="13"/>
      <c r="FW167" s="13"/>
      <c r="FX167" s="13"/>
      <c r="FY167" s="13"/>
      <c r="FZ167" s="13"/>
      <c r="GA167" s="13"/>
      <c r="GB167" s="13"/>
      <c r="GC167" s="13"/>
      <c r="GD167" s="13"/>
      <c r="GE167" s="13"/>
      <c r="GF167" s="13"/>
      <c r="GG167" s="13"/>
      <c r="GH167" s="13"/>
      <c r="GI167" s="13"/>
      <c r="GJ167" s="13"/>
      <c r="GK167" s="13"/>
      <c r="GL167" s="13"/>
      <c r="GM167" s="13"/>
      <c r="GN167" s="13"/>
      <c r="GO167" s="13"/>
      <c r="GP167" s="13"/>
      <c r="GQ167" s="13"/>
      <c r="GR167" s="13"/>
      <c r="GS167" s="13"/>
      <c r="GT167" s="13"/>
      <c r="GU167" s="13"/>
      <c r="GV167" s="13"/>
      <c r="GW167" s="13"/>
      <c r="GX167" s="13"/>
      <c r="GY167" s="13"/>
      <c r="GZ167" s="13"/>
      <c r="HA167" s="13"/>
      <c r="HB167" s="13"/>
      <c r="HC167" s="13"/>
      <c r="HD167" s="13"/>
      <c r="HE167" s="13"/>
      <c r="HF167" s="13"/>
      <c r="HG167" s="13"/>
      <c r="HH167" s="13"/>
      <c r="HI167" s="13"/>
      <c r="HJ167" s="13"/>
      <c r="HK167" s="13"/>
      <c r="HL167" s="13"/>
      <c r="HM167" s="13"/>
      <c r="HN167" s="13"/>
      <c r="HO167" s="13"/>
      <c r="HP167" s="13"/>
      <c r="HQ167" s="13"/>
      <c r="HR167" s="13"/>
      <c r="HS167" s="13"/>
      <c r="HT167" s="13"/>
      <c r="HU167" s="13"/>
      <c r="HV167" s="13"/>
      <c r="HW167" s="13"/>
      <c r="HX167" s="13"/>
      <c r="HY167" s="13"/>
      <c r="HZ167" s="13"/>
      <c r="IA167" s="13"/>
      <c r="IB167" s="13"/>
      <c r="IC167" s="13"/>
      <c r="ID167" s="13"/>
      <c r="IE167" s="13"/>
      <c r="IF167" s="13"/>
      <c r="IG167" s="13"/>
      <c r="IH167" s="13"/>
      <c r="II167" s="13"/>
      <c r="IJ167" s="13"/>
      <c r="IK167" s="13"/>
    </row>
    <row r="168" spans="2:245" s="14" customFormat="1" ht="64.5" customHeight="1" x14ac:dyDescent="0.3">
      <c r="B168" s="169" t="s">
        <v>328</v>
      </c>
      <c r="C168" s="61" t="s">
        <v>374</v>
      </c>
      <c r="D168" s="78">
        <v>14930630</v>
      </c>
      <c r="E168" s="78">
        <v>8362035.7000000002</v>
      </c>
      <c r="F168" s="78">
        <v>7220579.1299999999</v>
      </c>
      <c r="G168" s="68">
        <f t="shared" si="119"/>
        <v>86.34953723050954</v>
      </c>
      <c r="H168" s="67">
        <f t="shared" si="120"/>
        <v>-1141456.5700000003</v>
      </c>
      <c r="I168" s="67"/>
      <c r="J168" s="67"/>
      <c r="K168" s="67"/>
      <c r="L168" s="69"/>
      <c r="M168" s="67"/>
      <c r="N168" s="67">
        <f t="shared" si="121"/>
        <v>14930630</v>
      </c>
      <c r="O168" s="67">
        <f t="shared" si="122"/>
        <v>8362035.7000000002</v>
      </c>
      <c r="P168" s="67">
        <f t="shared" si="123"/>
        <v>7220579.1299999999</v>
      </c>
      <c r="Q168" s="70">
        <f t="shared" si="124"/>
        <v>86.34953723050954</v>
      </c>
      <c r="R168" s="67">
        <f t="shared" si="125"/>
        <v>-1141456.5700000003</v>
      </c>
      <c r="S168" s="15"/>
      <c r="T168" s="15"/>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c r="BQ168" s="13"/>
      <c r="BR168" s="13"/>
      <c r="BS168" s="13"/>
      <c r="BT168" s="13"/>
      <c r="BU168" s="13"/>
      <c r="BV168" s="13"/>
      <c r="BW168" s="13"/>
      <c r="BX168" s="13"/>
      <c r="BY168" s="13"/>
      <c r="BZ168" s="13"/>
      <c r="CA168" s="13"/>
      <c r="CB168" s="13"/>
      <c r="CC168" s="13"/>
      <c r="CD168" s="13"/>
      <c r="CE168" s="13"/>
      <c r="CF168" s="13"/>
      <c r="CG168" s="13"/>
      <c r="CH168" s="13"/>
      <c r="CI168" s="13"/>
      <c r="CJ168" s="13"/>
      <c r="CK168" s="13"/>
      <c r="CL168" s="13"/>
      <c r="CM168" s="13"/>
      <c r="CN168" s="13"/>
      <c r="CO168" s="13"/>
      <c r="CP168" s="13"/>
      <c r="CQ168" s="13"/>
      <c r="CR168" s="13"/>
      <c r="CS168" s="13"/>
      <c r="CT168" s="13"/>
      <c r="CU168" s="13"/>
      <c r="CV168" s="13"/>
      <c r="CW168" s="13"/>
      <c r="CX168" s="13"/>
      <c r="CY168" s="13"/>
      <c r="CZ168" s="13"/>
      <c r="DA168" s="13"/>
      <c r="DB168" s="13"/>
      <c r="DC168" s="13"/>
      <c r="DD168" s="13"/>
      <c r="DE168" s="13"/>
      <c r="DF168" s="13"/>
      <c r="DG168" s="13"/>
      <c r="DH168" s="13"/>
      <c r="DI168" s="13"/>
      <c r="DJ168" s="13"/>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3"/>
      <c r="EL168" s="13"/>
      <c r="EM168" s="13"/>
      <c r="EN168" s="13"/>
      <c r="EO168" s="13"/>
      <c r="EP168" s="13"/>
      <c r="EQ168" s="13"/>
      <c r="ER168" s="13"/>
      <c r="ES168" s="13"/>
      <c r="ET168" s="13"/>
      <c r="EU168" s="13"/>
      <c r="EV168" s="13"/>
      <c r="EW168" s="13"/>
      <c r="EX168" s="13"/>
      <c r="EY168" s="13"/>
      <c r="EZ168" s="13"/>
      <c r="FA168" s="13"/>
      <c r="FB168" s="13"/>
      <c r="FC168" s="13"/>
      <c r="FD168" s="13"/>
      <c r="FE168" s="13"/>
      <c r="FF168" s="13"/>
      <c r="FG168" s="13"/>
      <c r="FH168" s="13"/>
      <c r="FI168" s="13"/>
      <c r="FJ168" s="13"/>
      <c r="FK168" s="13"/>
      <c r="FL168" s="13"/>
      <c r="FM168" s="13"/>
      <c r="FN168" s="13"/>
      <c r="FO168" s="13"/>
      <c r="FP168" s="13"/>
      <c r="FQ168" s="13"/>
      <c r="FR168" s="13"/>
      <c r="FS168" s="13"/>
      <c r="FT168" s="13"/>
      <c r="FU168" s="13"/>
      <c r="FV168" s="13"/>
      <c r="FW168" s="13"/>
      <c r="FX168" s="13"/>
      <c r="FY168" s="13"/>
      <c r="FZ168" s="13"/>
      <c r="GA168" s="13"/>
      <c r="GB168" s="13"/>
      <c r="GC168" s="13"/>
      <c r="GD168" s="13"/>
      <c r="GE168" s="13"/>
      <c r="GF168" s="13"/>
      <c r="GG168" s="13"/>
      <c r="GH168" s="13"/>
      <c r="GI168" s="13"/>
      <c r="GJ168" s="13"/>
      <c r="GK168" s="13"/>
      <c r="GL168" s="13"/>
      <c r="GM168" s="13"/>
      <c r="GN168" s="13"/>
      <c r="GO168" s="13"/>
      <c r="GP168" s="13"/>
      <c r="GQ168" s="13"/>
      <c r="GR168" s="13"/>
      <c r="GS168" s="13"/>
      <c r="GT168" s="13"/>
      <c r="GU168" s="13"/>
      <c r="GV168" s="13"/>
      <c r="GW168" s="13"/>
      <c r="GX168" s="13"/>
      <c r="GY168" s="13"/>
      <c r="GZ168" s="13"/>
      <c r="HA168" s="13"/>
      <c r="HB168" s="13"/>
      <c r="HC168" s="13"/>
      <c r="HD168" s="13"/>
      <c r="HE168" s="13"/>
      <c r="HF168" s="13"/>
      <c r="HG168" s="13"/>
      <c r="HH168" s="13"/>
      <c r="HI168" s="13"/>
      <c r="HJ168" s="13"/>
      <c r="HK168" s="13"/>
      <c r="HL168" s="13"/>
      <c r="HM168" s="13"/>
      <c r="HN168" s="13"/>
      <c r="HO168" s="13"/>
      <c r="HP168" s="13"/>
      <c r="HQ168" s="13"/>
      <c r="HR168" s="13"/>
      <c r="HS168" s="13"/>
      <c r="HT168" s="13"/>
      <c r="HU168" s="13"/>
      <c r="HV168" s="13"/>
      <c r="HW168" s="13"/>
      <c r="HX168" s="13"/>
      <c r="HY168" s="13"/>
      <c r="HZ168" s="13"/>
      <c r="IA168" s="13"/>
      <c r="IB168" s="13"/>
      <c r="IC168" s="13"/>
      <c r="ID168" s="13"/>
      <c r="IE168" s="13"/>
      <c r="IF168" s="13"/>
      <c r="IG168" s="13"/>
      <c r="IH168" s="13"/>
      <c r="II168" s="13"/>
      <c r="IJ168" s="13"/>
      <c r="IK168" s="13"/>
    </row>
    <row r="169" spans="2:245" s="14" customFormat="1" ht="38.25" customHeight="1" x14ac:dyDescent="0.3">
      <c r="B169" s="169" t="s">
        <v>127</v>
      </c>
      <c r="C169" s="166" t="s">
        <v>375</v>
      </c>
      <c r="D169" s="78">
        <v>12183271</v>
      </c>
      <c r="E169" s="78">
        <v>6041271</v>
      </c>
      <c r="F169" s="78">
        <v>5592883.6900000004</v>
      </c>
      <c r="G169" s="68">
        <f t="shared" si="119"/>
        <v>92.577930869183007</v>
      </c>
      <c r="H169" s="67">
        <f t="shared" si="120"/>
        <v>-448387.30999999959</v>
      </c>
      <c r="I169" s="67"/>
      <c r="J169" s="67"/>
      <c r="K169" s="67"/>
      <c r="L169" s="69"/>
      <c r="M169" s="67"/>
      <c r="N169" s="67">
        <f t="shared" si="121"/>
        <v>12183271</v>
      </c>
      <c r="O169" s="67">
        <f t="shared" si="122"/>
        <v>6041271</v>
      </c>
      <c r="P169" s="67">
        <f t="shared" si="123"/>
        <v>5592883.6900000004</v>
      </c>
      <c r="Q169" s="70">
        <f t="shared" si="124"/>
        <v>92.577930869183007</v>
      </c>
      <c r="R169" s="67">
        <f t="shared" si="125"/>
        <v>-448387.30999999959</v>
      </c>
      <c r="S169" s="15"/>
      <c r="T169" s="15"/>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Q169" s="13"/>
      <c r="BR169" s="13"/>
      <c r="BS169" s="13"/>
      <c r="BT169" s="13"/>
      <c r="BU169" s="13"/>
      <c r="BV169" s="13"/>
      <c r="BW169" s="13"/>
      <c r="BX169" s="13"/>
      <c r="BY169" s="13"/>
      <c r="BZ169" s="13"/>
      <c r="CA169" s="13"/>
      <c r="CB169" s="13"/>
      <c r="CC169" s="13"/>
      <c r="CD169" s="13"/>
      <c r="CE169" s="13"/>
      <c r="CF169" s="13"/>
      <c r="CG169" s="13"/>
      <c r="CH169" s="13"/>
      <c r="CI169" s="13"/>
      <c r="CJ169" s="13"/>
      <c r="CK169" s="13"/>
      <c r="CL169" s="13"/>
      <c r="CM169" s="13"/>
      <c r="CN169" s="13"/>
      <c r="CO169" s="13"/>
      <c r="CP169" s="13"/>
      <c r="CQ169" s="13"/>
      <c r="CR169" s="13"/>
      <c r="CS169" s="13"/>
      <c r="CT169" s="13"/>
      <c r="CU169" s="13"/>
      <c r="CV169" s="13"/>
      <c r="CW169" s="13"/>
      <c r="CX169" s="13"/>
      <c r="CY169" s="13"/>
      <c r="CZ169" s="13"/>
      <c r="DA169" s="13"/>
      <c r="DB169" s="13"/>
      <c r="DC169" s="13"/>
      <c r="DD169" s="13"/>
      <c r="DE169" s="13"/>
      <c r="DF169" s="13"/>
      <c r="DG169" s="13"/>
      <c r="DH169" s="13"/>
      <c r="DI169" s="13"/>
      <c r="DJ169" s="13"/>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U169" s="13"/>
      <c r="EV169" s="13"/>
      <c r="EW169" s="13"/>
      <c r="EX169" s="13"/>
      <c r="EY169" s="13"/>
      <c r="EZ169" s="13"/>
      <c r="FA169" s="13"/>
      <c r="FB169" s="13"/>
      <c r="FC169" s="13"/>
      <c r="FD169" s="13"/>
      <c r="FE169" s="13"/>
      <c r="FF169" s="13"/>
      <c r="FG169" s="13"/>
      <c r="FH169" s="13"/>
      <c r="FI169" s="13"/>
      <c r="FJ169" s="13"/>
      <c r="FK169" s="13"/>
      <c r="FL169" s="13"/>
      <c r="FM169" s="13"/>
      <c r="FN169" s="13"/>
      <c r="FO169" s="13"/>
      <c r="FP169" s="13"/>
      <c r="FQ169" s="13"/>
      <c r="FR169" s="13"/>
      <c r="FS169" s="13"/>
      <c r="FT169" s="13"/>
      <c r="FU169" s="13"/>
      <c r="FV169" s="13"/>
      <c r="FW169" s="13"/>
      <c r="FX169" s="13"/>
      <c r="FY169" s="13"/>
      <c r="FZ169" s="13"/>
      <c r="GA169" s="13"/>
      <c r="GB169" s="13"/>
      <c r="GC169" s="13"/>
      <c r="GD169" s="13"/>
      <c r="GE169" s="13"/>
      <c r="GF169" s="13"/>
      <c r="GG169" s="13"/>
      <c r="GH169" s="13"/>
      <c r="GI169" s="13"/>
      <c r="GJ169" s="13"/>
      <c r="GK169" s="13"/>
      <c r="GL169" s="13"/>
      <c r="GM169" s="13"/>
      <c r="GN169" s="13"/>
      <c r="GO169" s="13"/>
      <c r="GP169" s="13"/>
      <c r="GQ169" s="13"/>
      <c r="GR169" s="13"/>
      <c r="GS169" s="13"/>
      <c r="GT169" s="13"/>
      <c r="GU169" s="13"/>
      <c r="GV169" s="13"/>
      <c r="GW169" s="13"/>
      <c r="GX169" s="13"/>
      <c r="GY169" s="13"/>
      <c r="GZ169" s="13"/>
      <c r="HA169" s="13"/>
      <c r="HB169" s="13"/>
      <c r="HC169" s="13"/>
      <c r="HD169" s="13"/>
      <c r="HE169" s="13"/>
      <c r="HF169" s="13"/>
      <c r="HG169" s="13"/>
      <c r="HH169" s="13"/>
      <c r="HI169" s="13"/>
      <c r="HJ169" s="13"/>
      <c r="HK169" s="13"/>
      <c r="HL169" s="13"/>
      <c r="HM169" s="13"/>
      <c r="HN169" s="13"/>
      <c r="HO169" s="13"/>
      <c r="HP169" s="13"/>
      <c r="HQ169" s="13"/>
      <c r="HR169" s="13"/>
      <c r="HS169" s="13"/>
      <c r="HT169" s="13"/>
      <c r="HU169" s="13"/>
      <c r="HV169" s="13"/>
      <c r="HW169" s="13"/>
      <c r="HX169" s="13"/>
      <c r="HY169" s="13"/>
      <c r="HZ169" s="13"/>
      <c r="IA169" s="13"/>
      <c r="IB169" s="13"/>
      <c r="IC169" s="13"/>
      <c r="ID169" s="13"/>
      <c r="IE169" s="13"/>
      <c r="IF169" s="13"/>
      <c r="IG169" s="13"/>
      <c r="IH169" s="13"/>
      <c r="II169" s="13"/>
      <c r="IJ169" s="13"/>
      <c r="IK169" s="13"/>
    </row>
    <row r="170" spans="2:245" s="18" customFormat="1" ht="25.5" customHeight="1" x14ac:dyDescent="0.3">
      <c r="B170" s="139" t="s">
        <v>59</v>
      </c>
      <c r="C170" s="152" t="s">
        <v>4</v>
      </c>
      <c r="D170" s="63">
        <f>D171+D172+D173+D174</f>
        <v>21708033</v>
      </c>
      <c r="E170" s="63">
        <f>E171+E172+E173+E174</f>
        <v>12781948</v>
      </c>
      <c r="F170" s="63">
        <f>F171+F172+F173+F174</f>
        <v>8899824.1099999994</v>
      </c>
      <c r="G170" s="64">
        <f t="shared" si="119"/>
        <v>69.628073201361801</v>
      </c>
      <c r="H170" s="63">
        <f t="shared" si="120"/>
        <v>-3882123.8900000006</v>
      </c>
      <c r="I170" s="63"/>
      <c r="J170" s="63"/>
      <c r="K170" s="63"/>
      <c r="L170" s="65"/>
      <c r="M170" s="63"/>
      <c r="N170" s="63">
        <f t="shared" si="121"/>
        <v>21708033</v>
      </c>
      <c r="O170" s="63">
        <f t="shared" si="122"/>
        <v>12781948</v>
      </c>
      <c r="P170" s="63">
        <f t="shared" si="123"/>
        <v>8899824.1099999994</v>
      </c>
      <c r="Q170" s="66">
        <f t="shared" si="124"/>
        <v>69.628073201361801</v>
      </c>
      <c r="R170" s="63">
        <f t="shared" si="125"/>
        <v>-3882123.8900000006</v>
      </c>
      <c r="S170" s="44"/>
      <c r="T170" s="44"/>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c r="DK170" s="17"/>
      <c r="DL170" s="17"/>
      <c r="DM170" s="17"/>
      <c r="DN170" s="17"/>
      <c r="DO170" s="17"/>
      <c r="DP170" s="17"/>
      <c r="DQ170" s="17"/>
      <c r="DR170" s="17"/>
      <c r="DS170" s="17"/>
      <c r="DT170" s="17"/>
      <c r="DU170" s="17"/>
      <c r="DV170" s="17"/>
      <c r="DW170" s="17"/>
      <c r="DX170" s="17"/>
      <c r="DY170" s="17"/>
      <c r="DZ170" s="17"/>
      <c r="EA170" s="17"/>
      <c r="EB170" s="17"/>
      <c r="EC170" s="17"/>
      <c r="ED170" s="17"/>
      <c r="EE170" s="17"/>
      <c r="EF170" s="17"/>
      <c r="EG170" s="17"/>
      <c r="EH170" s="17"/>
      <c r="EI170" s="17"/>
      <c r="EJ170" s="17"/>
      <c r="EK170" s="17"/>
      <c r="EL170" s="17"/>
      <c r="EM170" s="17"/>
      <c r="EN170" s="17"/>
      <c r="EO170" s="17"/>
      <c r="EP170" s="17"/>
      <c r="EQ170" s="17"/>
      <c r="ER170" s="17"/>
      <c r="ES170" s="17"/>
      <c r="ET170" s="17"/>
      <c r="EU170" s="17"/>
      <c r="EV170" s="17"/>
      <c r="EW170" s="17"/>
      <c r="EX170" s="17"/>
      <c r="EY170" s="17"/>
      <c r="EZ170" s="17"/>
      <c r="FA170" s="17"/>
      <c r="FB170" s="17"/>
      <c r="FC170" s="17"/>
      <c r="FD170" s="17"/>
      <c r="FE170" s="17"/>
      <c r="FF170" s="17"/>
      <c r="FG170" s="17"/>
      <c r="FH170" s="17"/>
      <c r="FI170" s="17"/>
      <c r="FJ170" s="17"/>
      <c r="FK170" s="17"/>
      <c r="FL170" s="17"/>
      <c r="FM170" s="17"/>
      <c r="FN170" s="17"/>
      <c r="FO170" s="17"/>
      <c r="FP170" s="17"/>
      <c r="FQ170" s="17"/>
      <c r="FR170" s="17"/>
      <c r="FS170" s="17"/>
      <c r="FT170" s="17"/>
      <c r="FU170" s="17"/>
      <c r="FV170" s="17"/>
      <c r="FW170" s="17"/>
      <c r="FX170" s="17"/>
      <c r="FY170" s="17"/>
      <c r="FZ170" s="17"/>
      <c r="GA170" s="17"/>
      <c r="GB170" s="17"/>
      <c r="GC170" s="17"/>
      <c r="GD170" s="17"/>
      <c r="GE170" s="17"/>
      <c r="GF170" s="17"/>
      <c r="GG170" s="17"/>
      <c r="GH170" s="17"/>
      <c r="GI170" s="17"/>
      <c r="GJ170" s="17"/>
      <c r="GK170" s="17"/>
      <c r="GL170" s="17"/>
      <c r="GM170" s="17"/>
      <c r="GN170" s="17"/>
      <c r="GO170" s="17"/>
      <c r="GP170" s="17"/>
      <c r="GQ170" s="17"/>
      <c r="GR170" s="17"/>
      <c r="GS170" s="17"/>
      <c r="GT170" s="17"/>
      <c r="GU170" s="17"/>
      <c r="GV170" s="17"/>
      <c r="GW170" s="17"/>
      <c r="GX170" s="17"/>
      <c r="GY170" s="17"/>
      <c r="GZ170" s="17"/>
      <c r="HA170" s="17"/>
      <c r="HB170" s="17"/>
      <c r="HC170" s="17"/>
      <c r="HD170" s="17"/>
      <c r="HE170" s="17"/>
      <c r="HF170" s="17"/>
      <c r="HG170" s="17"/>
      <c r="HH170" s="17"/>
      <c r="HI170" s="17"/>
      <c r="HJ170" s="17"/>
      <c r="HK170" s="17"/>
      <c r="HL170" s="17"/>
      <c r="HM170" s="17"/>
      <c r="HN170" s="17"/>
      <c r="HO170" s="17"/>
      <c r="HP170" s="17"/>
      <c r="HQ170" s="17"/>
      <c r="HR170" s="17"/>
      <c r="HS170" s="17"/>
      <c r="HT170" s="17"/>
      <c r="HU170" s="17"/>
      <c r="HV170" s="17"/>
      <c r="HW170" s="17"/>
      <c r="HX170" s="17"/>
      <c r="HY170" s="17"/>
      <c r="HZ170" s="17"/>
      <c r="IA170" s="17"/>
      <c r="IB170" s="17"/>
      <c r="IC170" s="17"/>
      <c r="ID170" s="17"/>
      <c r="IE170" s="17"/>
      <c r="IF170" s="17"/>
      <c r="IG170" s="17"/>
      <c r="IH170" s="17"/>
      <c r="II170" s="17"/>
      <c r="IJ170" s="17"/>
      <c r="IK170" s="17"/>
    </row>
    <row r="171" spans="2:245" s="14" customFormat="1" ht="24" customHeight="1" x14ac:dyDescent="0.3">
      <c r="B171" s="55" t="s">
        <v>129</v>
      </c>
      <c r="C171" s="170" t="s">
        <v>128</v>
      </c>
      <c r="D171" s="67">
        <v>6401175</v>
      </c>
      <c r="E171" s="67">
        <v>4019606</v>
      </c>
      <c r="F171" s="67">
        <v>2447518.2400000002</v>
      </c>
      <c r="G171" s="68">
        <f t="shared" si="119"/>
        <v>60.889506085919862</v>
      </c>
      <c r="H171" s="67">
        <f t="shared" si="120"/>
        <v>-1572087.7599999998</v>
      </c>
      <c r="I171" s="67"/>
      <c r="J171" s="67"/>
      <c r="K171" s="67"/>
      <c r="L171" s="69"/>
      <c r="M171" s="67"/>
      <c r="N171" s="67">
        <f t="shared" si="121"/>
        <v>6401175</v>
      </c>
      <c r="O171" s="67">
        <f t="shared" si="122"/>
        <v>4019606</v>
      </c>
      <c r="P171" s="67">
        <f t="shared" si="123"/>
        <v>2447518.2400000002</v>
      </c>
      <c r="Q171" s="70">
        <f t="shared" si="124"/>
        <v>60.889506085919862</v>
      </c>
      <c r="R171" s="67">
        <f t="shared" si="125"/>
        <v>-1572087.7599999998</v>
      </c>
      <c r="S171" s="15"/>
      <c r="T171" s="15"/>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c r="BM171" s="13"/>
      <c r="BN171" s="13"/>
      <c r="BO171" s="13"/>
      <c r="BP171" s="13"/>
      <c r="BQ171" s="13"/>
      <c r="BR171" s="13"/>
      <c r="BS171" s="13"/>
      <c r="BT171" s="13"/>
      <c r="BU171" s="13"/>
      <c r="BV171" s="13"/>
      <c r="BW171" s="13"/>
      <c r="BX171" s="13"/>
      <c r="BY171" s="13"/>
      <c r="BZ171" s="13"/>
      <c r="CA171" s="13"/>
      <c r="CB171" s="13"/>
      <c r="CC171" s="13"/>
      <c r="CD171" s="13"/>
      <c r="CE171" s="13"/>
      <c r="CF171" s="13"/>
      <c r="CG171" s="13"/>
      <c r="CH171" s="13"/>
      <c r="CI171" s="13"/>
      <c r="CJ171" s="13"/>
      <c r="CK171" s="13"/>
      <c r="CL171" s="13"/>
      <c r="CM171" s="13"/>
      <c r="CN171" s="13"/>
      <c r="CO171" s="13"/>
      <c r="CP171" s="13"/>
      <c r="CQ171" s="13"/>
      <c r="CR171" s="13"/>
      <c r="CS171" s="13"/>
      <c r="CT171" s="13"/>
      <c r="CU171" s="13"/>
      <c r="CV171" s="13"/>
      <c r="CW171" s="13"/>
      <c r="CX171" s="13"/>
      <c r="CY171" s="13"/>
      <c r="CZ171" s="13"/>
      <c r="DA171" s="13"/>
      <c r="DB171" s="13"/>
      <c r="DC171" s="13"/>
      <c r="DD171" s="13"/>
      <c r="DE171" s="13"/>
      <c r="DF171" s="13"/>
      <c r="DG171" s="13"/>
      <c r="DH171" s="13"/>
      <c r="DI171" s="13"/>
      <c r="DJ171" s="13"/>
      <c r="DK171" s="13"/>
      <c r="DL171" s="13"/>
      <c r="DM171" s="13"/>
      <c r="DN171" s="13"/>
      <c r="DO171" s="13"/>
      <c r="DP171" s="13"/>
      <c r="DQ171" s="13"/>
      <c r="DR171" s="13"/>
      <c r="DS171" s="13"/>
      <c r="DT171" s="13"/>
      <c r="DU171" s="13"/>
      <c r="DV171" s="13"/>
      <c r="DW171" s="13"/>
      <c r="DX171" s="13"/>
      <c r="DY171" s="13"/>
      <c r="DZ171" s="13"/>
      <c r="EA171" s="13"/>
      <c r="EB171" s="13"/>
      <c r="EC171" s="13"/>
      <c r="ED171" s="13"/>
      <c r="EE171" s="13"/>
      <c r="EF171" s="13"/>
      <c r="EG171" s="13"/>
      <c r="EH171" s="13"/>
      <c r="EI171" s="13"/>
      <c r="EJ171" s="13"/>
      <c r="EK171" s="13"/>
      <c r="EL171" s="13"/>
      <c r="EM171" s="13"/>
      <c r="EN171" s="13"/>
      <c r="EO171" s="13"/>
      <c r="EP171" s="13"/>
      <c r="EQ171" s="13"/>
      <c r="ER171" s="13"/>
      <c r="ES171" s="13"/>
      <c r="ET171" s="13"/>
      <c r="EU171" s="13"/>
      <c r="EV171" s="13"/>
      <c r="EW171" s="13"/>
      <c r="EX171" s="13"/>
      <c r="EY171" s="13"/>
      <c r="EZ171" s="13"/>
      <c r="FA171" s="13"/>
      <c r="FB171" s="13"/>
      <c r="FC171" s="13"/>
      <c r="FD171" s="13"/>
      <c r="FE171" s="13"/>
      <c r="FF171" s="13"/>
      <c r="FG171" s="13"/>
      <c r="FH171" s="13"/>
      <c r="FI171" s="13"/>
      <c r="FJ171" s="13"/>
      <c r="FK171" s="13"/>
      <c r="FL171" s="13"/>
      <c r="FM171" s="13"/>
      <c r="FN171" s="13"/>
      <c r="FO171" s="13"/>
      <c r="FP171" s="13"/>
      <c r="FQ171" s="13"/>
      <c r="FR171" s="13"/>
      <c r="FS171" s="13"/>
      <c r="FT171" s="13"/>
      <c r="FU171" s="13"/>
      <c r="FV171" s="13"/>
      <c r="FW171" s="13"/>
      <c r="FX171" s="13"/>
      <c r="FY171" s="13"/>
      <c r="FZ171" s="13"/>
      <c r="GA171" s="13"/>
      <c r="GB171" s="13"/>
      <c r="GC171" s="13"/>
      <c r="GD171" s="13"/>
      <c r="GE171" s="13"/>
      <c r="GF171" s="13"/>
      <c r="GG171" s="13"/>
      <c r="GH171" s="13"/>
      <c r="GI171" s="13"/>
      <c r="GJ171" s="13"/>
      <c r="GK171" s="13"/>
      <c r="GL171" s="13"/>
      <c r="GM171" s="13"/>
      <c r="GN171" s="13"/>
      <c r="GO171" s="13"/>
      <c r="GP171" s="13"/>
      <c r="GQ171" s="13"/>
      <c r="GR171" s="13"/>
      <c r="GS171" s="13"/>
      <c r="GT171" s="13"/>
      <c r="GU171" s="13"/>
      <c r="GV171" s="13"/>
      <c r="GW171" s="13"/>
      <c r="GX171" s="13"/>
      <c r="GY171" s="13"/>
      <c r="GZ171" s="13"/>
      <c r="HA171" s="13"/>
      <c r="HB171" s="13"/>
      <c r="HC171" s="13"/>
      <c r="HD171" s="13"/>
      <c r="HE171" s="13"/>
      <c r="HF171" s="13"/>
      <c r="HG171" s="13"/>
      <c r="HH171" s="13"/>
      <c r="HI171" s="13"/>
      <c r="HJ171" s="13"/>
      <c r="HK171" s="13"/>
      <c r="HL171" s="13"/>
      <c r="HM171" s="13"/>
      <c r="HN171" s="13"/>
      <c r="HO171" s="13"/>
      <c r="HP171" s="13"/>
      <c r="HQ171" s="13"/>
      <c r="HR171" s="13"/>
      <c r="HS171" s="13"/>
      <c r="HT171" s="13"/>
      <c r="HU171" s="13"/>
      <c r="HV171" s="13"/>
      <c r="HW171" s="13"/>
      <c r="HX171" s="13"/>
      <c r="HY171" s="13"/>
      <c r="HZ171" s="13"/>
      <c r="IA171" s="13"/>
      <c r="IB171" s="13"/>
      <c r="IC171" s="13"/>
      <c r="ID171" s="13"/>
      <c r="IE171" s="13"/>
      <c r="IF171" s="13"/>
      <c r="IG171" s="13"/>
      <c r="IH171" s="13"/>
      <c r="II171" s="13"/>
      <c r="IJ171" s="13"/>
      <c r="IK171" s="13"/>
    </row>
    <row r="172" spans="2:245" s="14" customFormat="1" ht="30" customHeight="1" x14ac:dyDescent="0.3">
      <c r="B172" s="55" t="s">
        <v>130</v>
      </c>
      <c r="C172" s="171" t="s">
        <v>131</v>
      </c>
      <c r="D172" s="67">
        <v>2818062</v>
      </c>
      <c r="E172" s="67">
        <v>1653415</v>
      </c>
      <c r="F172" s="67">
        <v>1110178.25</v>
      </c>
      <c r="G172" s="68">
        <f t="shared" si="119"/>
        <v>67.144561407753045</v>
      </c>
      <c r="H172" s="67">
        <f t="shared" si="120"/>
        <v>-543236.75</v>
      </c>
      <c r="I172" s="67"/>
      <c r="J172" s="67"/>
      <c r="K172" s="67"/>
      <c r="L172" s="69"/>
      <c r="M172" s="67"/>
      <c r="N172" s="67">
        <f t="shared" si="121"/>
        <v>2818062</v>
      </c>
      <c r="O172" s="67">
        <f t="shared" si="122"/>
        <v>1653415</v>
      </c>
      <c r="P172" s="67">
        <f t="shared" si="123"/>
        <v>1110178.25</v>
      </c>
      <c r="Q172" s="70">
        <f t="shared" si="124"/>
        <v>67.144561407753045</v>
      </c>
      <c r="R172" s="67">
        <f t="shared" si="125"/>
        <v>-543236.75</v>
      </c>
      <c r="S172" s="15"/>
      <c r="T172" s="15"/>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c r="BO172" s="13"/>
      <c r="BP172" s="13"/>
      <c r="BQ172" s="13"/>
      <c r="BR172" s="13"/>
      <c r="BS172" s="13"/>
      <c r="BT172" s="13"/>
      <c r="BU172" s="13"/>
      <c r="BV172" s="13"/>
      <c r="BW172" s="13"/>
      <c r="BX172" s="13"/>
      <c r="BY172" s="13"/>
      <c r="BZ172" s="13"/>
      <c r="CA172" s="13"/>
      <c r="CB172" s="13"/>
      <c r="CC172" s="13"/>
      <c r="CD172" s="13"/>
      <c r="CE172" s="13"/>
      <c r="CF172" s="13"/>
      <c r="CG172" s="13"/>
      <c r="CH172" s="13"/>
      <c r="CI172" s="13"/>
      <c r="CJ172" s="13"/>
      <c r="CK172" s="13"/>
      <c r="CL172" s="13"/>
      <c r="CM172" s="13"/>
      <c r="CN172" s="13"/>
      <c r="CO172" s="13"/>
      <c r="CP172" s="13"/>
      <c r="CQ172" s="13"/>
      <c r="CR172" s="13"/>
      <c r="CS172" s="13"/>
      <c r="CT172" s="13"/>
      <c r="CU172" s="13"/>
      <c r="CV172" s="13"/>
      <c r="CW172" s="13"/>
      <c r="CX172" s="13"/>
      <c r="CY172" s="13"/>
      <c r="CZ172" s="13"/>
      <c r="DA172" s="13"/>
      <c r="DB172" s="13"/>
      <c r="DC172" s="13"/>
      <c r="DD172" s="13"/>
      <c r="DE172" s="13"/>
      <c r="DF172" s="13"/>
      <c r="DG172" s="13"/>
      <c r="DH172" s="13"/>
      <c r="DI172" s="13"/>
      <c r="DJ172" s="13"/>
      <c r="DK172" s="13"/>
      <c r="DL172" s="13"/>
      <c r="DM172" s="13"/>
      <c r="DN172" s="13"/>
      <c r="DO172" s="13"/>
      <c r="DP172" s="13"/>
      <c r="DQ172" s="13"/>
      <c r="DR172" s="13"/>
      <c r="DS172" s="13"/>
      <c r="DT172" s="13"/>
      <c r="DU172" s="13"/>
      <c r="DV172" s="13"/>
      <c r="DW172" s="13"/>
      <c r="DX172" s="13"/>
      <c r="DY172" s="13"/>
      <c r="DZ172" s="13"/>
      <c r="EA172" s="13"/>
      <c r="EB172" s="13"/>
      <c r="EC172" s="13"/>
      <c r="ED172" s="13"/>
      <c r="EE172" s="13"/>
      <c r="EF172" s="13"/>
      <c r="EG172" s="13"/>
      <c r="EH172" s="13"/>
      <c r="EI172" s="13"/>
      <c r="EJ172" s="13"/>
      <c r="EK172" s="13"/>
      <c r="EL172" s="13"/>
      <c r="EM172" s="13"/>
      <c r="EN172" s="13"/>
      <c r="EO172" s="13"/>
      <c r="EP172" s="13"/>
      <c r="EQ172" s="13"/>
      <c r="ER172" s="13"/>
      <c r="ES172" s="13"/>
      <c r="ET172" s="13"/>
      <c r="EU172" s="13"/>
      <c r="EV172" s="13"/>
      <c r="EW172" s="13"/>
      <c r="EX172" s="13"/>
      <c r="EY172" s="13"/>
      <c r="EZ172" s="13"/>
      <c r="FA172" s="13"/>
      <c r="FB172" s="13"/>
      <c r="FC172" s="13"/>
      <c r="FD172" s="13"/>
      <c r="FE172" s="13"/>
      <c r="FF172" s="13"/>
      <c r="FG172" s="13"/>
      <c r="FH172" s="13"/>
      <c r="FI172" s="13"/>
      <c r="FJ172" s="13"/>
      <c r="FK172" s="13"/>
      <c r="FL172" s="13"/>
      <c r="FM172" s="13"/>
      <c r="FN172" s="13"/>
      <c r="FO172" s="13"/>
      <c r="FP172" s="13"/>
      <c r="FQ172" s="13"/>
      <c r="FR172" s="13"/>
      <c r="FS172" s="13"/>
      <c r="FT172" s="13"/>
      <c r="FU172" s="13"/>
      <c r="FV172" s="13"/>
      <c r="FW172" s="13"/>
      <c r="FX172" s="13"/>
      <c r="FY172" s="13"/>
      <c r="FZ172" s="13"/>
      <c r="GA172" s="13"/>
      <c r="GB172" s="13"/>
      <c r="GC172" s="13"/>
      <c r="GD172" s="13"/>
      <c r="GE172" s="13"/>
      <c r="GF172" s="13"/>
      <c r="GG172" s="13"/>
      <c r="GH172" s="13"/>
      <c r="GI172" s="13"/>
      <c r="GJ172" s="13"/>
      <c r="GK172" s="13"/>
      <c r="GL172" s="13"/>
      <c r="GM172" s="13"/>
      <c r="GN172" s="13"/>
      <c r="GO172" s="13"/>
      <c r="GP172" s="13"/>
      <c r="GQ172" s="13"/>
      <c r="GR172" s="13"/>
      <c r="GS172" s="13"/>
      <c r="GT172" s="13"/>
      <c r="GU172" s="13"/>
      <c r="GV172" s="13"/>
      <c r="GW172" s="13"/>
      <c r="GX172" s="13"/>
      <c r="GY172" s="13"/>
      <c r="GZ172" s="13"/>
      <c r="HA172" s="13"/>
      <c r="HB172" s="13"/>
      <c r="HC172" s="13"/>
      <c r="HD172" s="13"/>
      <c r="HE172" s="13"/>
      <c r="HF172" s="13"/>
      <c r="HG172" s="13"/>
      <c r="HH172" s="13"/>
      <c r="HI172" s="13"/>
      <c r="HJ172" s="13"/>
      <c r="HK172" s="13"/>
      <c r="HL172" s="13"/>
      <c r="HM172" s="13"/>
      <c r="HN172" s="13"/>
      <c r="HO172" s="13"/>
      <c r="HP172" s="13"/>
      <c r="HQ172" s="13"/>
      <c r="HR172" s="13"/>
      <c r="HS172" s="13"/>
      <c r="HT172" s="13"/>
      <c r="HU172" s="13"/>
      <c r="HV172" s="13"/>
      <c r="HW172" s="13"/>
      <c r="HX172" s="13"/>
      <c r="HY172" s="13"/>
      <c r="HZ172" s="13"/>
      <c r="IA172" s="13"/>
      <c r="IB172" s="13"/>
      <c r="IC172" s="13"/>
      <c r="ID172" s="13"/>
      <c r="IE172" s="13"/>
      <c r="IF172" s="13"/>
      <c r="IG172" s="13"/>
      <c r="IH172" s="13"/>
      <c r="II172" s="13"/>
      <c r="IJ172" s="13"/>
      <c r="IK172" s="13"/>
    </row>
    <row r="173" spans="2:245" s="3" customFormat="1" ht="60.75" customHeight="1" x14ac:dyDescent="0.3">
      <c r="B173" s="55" t="s">
        <v>60</v>
      </c>
      <c r="C173" s="170" t="s">
        <v>132</v>
      </c>
      <c r="D173" s="67">
        <v>12164346</v>
      </c>
      <c r="E173" s="67">
        <v>6898927</v>
      </c>
      <c r="F173" s="67">
        <v>5145406.62</v>
      </c>
      <c r="G173" s="68">
        <f t="shared" si="119"/>
        <v>74.582708586422214</v>
      </c>
      <c r="H173" s="67">
        <f t="shared" si="120"/>
        <v>-1753520.38</v>
      </c>
      <c r="I173" s="67"/>
      <c r="J173" s="67"/>
      <c r="K173" s="78"/>
      <c r="L173" s="69"/>
      <c r="M173" s="67"/>
      <c r="N173" s="67">
        <f t="shared" si="121"/>
        <v>12164346</v>
      </c>
      <c r="O173" s="67">
        <f t="shared" si="122"/>
        <v>6898927</v>
      </c>
      <c r="P173" s="67">
        <f t="shared" si="123"/>
        <v>5145406.62</v>
      </c>
      <c r="Q173" s="70">
        <f t="shared" si="124"/>
        <v>74.582708586422214</v>
      </c>
      <c r="R173" s="67">
        <f t="shared" si="125"/>
        <v>-1753520.38</v>
      </c>
      <c r="S173" s="30"/>
      <c r="T173" s="30"/>
    </row>
    <row r="174" spans="2:245" s="7" customFormat="1" ht="39" customHeight="1" x14ac:dyDescent="0.3">
      <c r="B174" s="142" t="s">
        <v>133</v>
      </c>
      <c r="C174" s="153" t="s">
        <v>134</v>
      </c>
      <c r="D174" s="71">
        <f>SUM(D175:D175)</f>
        <v>324450</v>
      </c>
      <c r="E174" s="71">
        <f>SUM(E175:E175)</f>
        <v>210000</v>
      </c>
      <c r="F174" s="71">
        <f>SUM(F175:F175)</f>
        <v>196721</v>
      </c>
      <c r="G174" s="72">
        <f t="shared" si="119"/>
        <v>93.676666666666662</v>
      </c>
      <c r="H174" s="71">
        <f t="shared" si="120"/>
        <v>-13279</v>
      </c>
      <c r="I174" s="71"/>
      <c r="J174" s="71"/>
      <c r="K174" s="71"/>
      <c r="L174" s="73"/>
      <c r="M174" s="71"/>
      <c r="N174" s="71">
        <f t="shared" si="121"/>
        <v>324450</v>
      </c>
      <c r="O174" s="71">
        <f t="shared" si="122"/>
        <v>210000</v>
      </c>
      <c r="P174" s="71">
        <f t="shared" si="123"/>
        <v>196721</v>
      </c>
      <c r="Q174" s="74">
        <f t="shared" si="124"/>
        <v>93.676666666666662</v>
      </c>
      <c r="R174" s="71">
        <f t="shared" si="125"/>
        <v>-13279</v>
      </c>
      <c r="S174" s="15"/>
      <c r="T174" s="15"/>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6"/>
      <c r="EH174" s="6"/>
      <c r="EI174" s="6"/>
      <c r="EJ174" s="6"/>
      <c r="EK174" s="6"/>
      <c r="EL174" s="6"/>
      <c r="EM174" s="6"/>
      <c r="EN174" s="6"/>
      <c r="EO174" s="6"/>
      <c r="EP174" s="6"/>
      <c r="EQ174" s="6"/>
      <c r="ER174" s="6"/>
      <c r="ES174" s="6"/>
      <c r="ET174" s="6"/>
      <c r="EU174" s="6"/>
      <c r="EV174" s="6"/>
      <c r="EW174" s="6"/>
      <c r="EX174" s="6"/>
      <c r="EY174" s="6"/>
      <c r="EZ174" s="6"/>
      <c r="FA174" s="6"/>
      <c r="FB174" s="6"/>
      <c r="FC174" s="6"/>
      <c r="FD174" s="6"/>
      <c r="FE174" s="6"/>
      <c r="FF174" s="6"/>
      <c r="FG174" s="6"/>
      <c r="FH174" s="6"/>
      <c r="FI174" s="6"/>
      <c r="FJ174" s="6"/>
      <c r="FK174" s="6"/>
      <c r="FL174" s="6"/>
      <c r="FM174" s="6"/>
      <c r="FN174" s="6"/>
      <c r="FO174" s="6"/>
      <c r="FP174" s="6"/>
      <c r="FQ174" s="6"/>
      <c r="FR174" s="6"/>
      <c r="FS174" s="6"/>
      <c r="FT174" s="6"/>
      <c r="FU174" s="6"/>
      <c r="FV174" s="6"/>
      <c r="FW174" s="6"/>
      <c r="FX174" s="6"/>
      <c r="FY174" s="6"/>
      <c r="FZ174" s="6"/>
      <c r="GA174" s="6"/>
      <c r="GB174" s="6"/>
      <c r="GC174" s="6"/>
      <c r="GD174" s="6"/>
      <c r="GE174" s="6"/>
      <c r="GF174" s="6"/>
      <c r="GG174" s="6"/>
      <c r="GH174" s="6"/>
      <c r="GI174" s="6"/>
      <c r="GJ174" s="6"/>
      <c r="GK174" s="6"/>
      <c r="GL174" s="6"/>
      <c r="GM174" s="6"/>
      <c r="GN174" s="6"/>
      <c r="GO174" s="6"/>
      <c r="GP174" s="6"/>
      <c r="GQ174" s="6"/>
      <c r="GR174" s="6"/>
      <c r="GS174" s="6"/>
      <c r="GT174" s="6"/>
      <c r="GU174" s="6"/>
      <c r="GV174" s="6"/>
      <c r="GW174" s="6"/>
      <c r="GX174" s="6"/>
      <c r="GY174" s="6"/>
      <c r="GZ174" s="6"/>
      <c r="HA174" s="6"/>
      <c r="HB174" s="6"/>
      <c r="HC174" s="6"/>
      <c r="HD174" s="6"/>
      <c r="HE174" s="6"/>
      <c r="HF174" s="6"/>
      <c r="HG174" s="6"/>
      <c r="HH174" s="6"/>
      <c r="HI174" s="6"/>
      <c r="HJ174" s="6"/>
      <c r="HK174" s="6"/>
      <c r="HL174" s="6"/>
      <c r="HM174" s="6"/>
      <c r="HN174" s="6"/>
      <c r="HO174" s="6"/>
      <c r="HP174" s="6"/>
      <c r="HQ174" s="6"/>
      <c r="HR174" s="6"/>
      <c r="HS174" s="6"/>
      <c r="HT174" s="6"/>
      <c r="HU174" s="6"/>
      <c r="HV174" s="6"/>
      <c r="HW174" s="6"/>
      <c r="HX174" s="6"/>
      <c r="HY174" s="6"/>
      <c r="HZ174" s="6"/>
      <c r="IA174" s="6"/>
      <c r="IB174" s="6"/>
      <c r="IC174" s="6"/>
      <c r="ID174" s="6"/>
      <c r="IE174" s="6"/>
      <c r="IF174" s="6"/>
      <c r="IG174" s="6"/>
      <c r="IH174" s="6"/>
      <c r="II174" s="6"/>
      <c r="IJ174" s="6"/>
      <c r="IK174" s="6"/>
    </row>
    <row r="175" spans="2:245" s="14" customFormat="1" ht="27" customHeight="1" x14ac:dyDescent="0.3">
      <c r="B175" s="55" t="s">
        <v>135</v>
      </c>
      <c r="C175" s="170" t="s">
        <v>136</v>
      </c>
      <c r="D175" s="67">
        <v>324450</v>
      </c>
      <c r="E175" s="67">
        <v>210000</v>
      </c>
      <c r="F175" s="67">
        <v>196721</v>
      </c>
      <c r="G175" s="68">
        <f t="shared" si="119"/>
        <v>93.676666666666662</v>
      </c>
      <c r="H175" s="67">
        <f t="shared" si="120"/>
        <v>-13279</v>
      </c>
      <c r="I175" s="67"/>
      <c r="J175" s="67"/>
      <c r="K175" s="67"/>
      <c r="L175" s="69"/>
      <c r="M175" s="67"/>
      <c r="N175" s="67">
        <f t="shared" si="121"/>
        <v>324450</v>
      </c>
      <c r="O175" s="67">
        <f t="shared" si="122"/>
        <v>210000</v>
      </c>
      <c r="P175" s="67">
        <f t="shared" si="123"/>
        <v>196721</v>
      </c>
      <c r="Q175" s="70">
        <f t="shared" si="124"/>
        <v>93.676666666666662</v>
      </c>
      <c r="R175" s="67">
        <f t="shared" si="125"/>
        <v>-13279</v>
      </c>
      <c r="S175" s="15"/>
      <c r="T175" s="15"/>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c r="BI175" s="13"/>
      <c r="BJ175" s="13"/>
      <c r="BK175" s="13"/>
      <c r="BL175" s="13"/>
      <c r="BM175" s="13"/>
      <c r="BN175" s="13"/>
      <c r="BO175" s="13"/>
      <c r="BP175" s="13"/>
      <c r="BQ175" s="13"/>
      <c r="BR175" s="13"/>
      <c r="BS175" s="13"/>
      <c r="BT175" s="13"/>
      <c r="BU175" s="13"/>
      <c r="BV175" s="13"/>
      <c r="BW175" s="13"/>
      <c r="BX175" s="13"/>
      <c r="BY175" s="13"/>
      <c r="BZ175" s="13"/>
      <c r="CA175" s="13"/>
      <c r="CB175" s="13"/>
      <c r="CC175" s="13"/>
      <c r="CD175" s="13"/>
      <c r="CE175" s="13"/>
      <c r="CF175" s="13"/>
      <c r="CG175" s="13"/>
      <c r="CH175" s="13"/>
      <c r="CI175" s="13"/>
      <c r="CJ175" s="13"/>
      <c r="CK175" s="13"/>
      <c r="CL175" s="13"/>
      <c r="CM175" s="13"/>
      <c r="CN175" s="13"/>
      <c r="CO175" s="13"/>
      <c r="CP175" s="13"/>
      <c r="CQ175" s="13"/>
      <c r="CR175" s="13"/>
      <c r="CS175" s="13"/>
      <c r="CT175" s="13"/>
      <c r="CU175" s="13"/>
      <c r="CV175" s="13"/>
      <c r="CW175" s="13"/>
      <c r="CX175" s="13"/>
      <c r="CY175" s="13"/>
      <c r="CZ175" s="13"/>
      <c r="DA175" s="13"/>
      <c r="DB175" s="13"/>
      <c r="DC175" s="13"/>
      <c r="DD175" s="13"/>
      <c r="DE175" s="13"/>
      <c r="DF175" s="13"/>
      <c r="DG175" s="13"/>
      <c r="DH175" s="13"/>
      <c r="DI175" s="13"/>
      <c r="DJ175" s="13"/>
      <c r="DK175" s="13"/>
      <c r="DL175" s="13"/>
      <c r="DM175" s="13"/>
      <c r="DN175" s="13"/>
      <c r="DO175" s="13"/>
      <c r="DP175" s="13"/>
      <c r="DQ175" s="13"/>
      <c r="DR175" s="13"/>
      <c r="DS175" s="13"/>
      <c r="DT175" s="13"/>
      <c r="DU175" s="13"/>
      <c r="DV175" s="13"/>
      <c r="DW175" s="13"/>
      <c r="DX175" s="13"/>
      <c r="DY175" s="13"/>
      <c r="DZ175" s="13"/>
      <c r="EA175" s="13"/>
      <c r="EB175" s="13"/>
      <c r="EC175" s="13"/>
      <c r="ED175" s="13"/>
      <c r="EE175" s="13"/>
      <c r="EF175" s="13"/>
      <c r="EG175" s="13"/>
      <c r="EH175" s="13"/>
      <c r="EI175" s="13"/>
      <c r="EJ175" s="13"/>
      <c r="EK175" s="13"/>
      <c r="EL175" s="13"/>
      <c r="EM175" s="13"/>
      <c r="EN175" s="13"/>
      <c r="EO175" s="13"/>
      <c r="EP175" s="13"/>
      <c r="EQ175" s="13"/>
      <c r="ER175" s="13"/>
      <c r="ES175" s="13"/>
      <c r="ET175" s="13"/>
      <c r="EU175" s="13"/>
      <c r="EV175" s="13"/>
      <c r="EW175" s="13"/>
      <c r="EX175" s="13"/>
      <c r="EY175" s="13"/>
      <c r="EZ175" s="13"/>
      <c r="FA175" s="13"/>
      <c r="FB175" s="13"/>
      <c r="FC175" s="13"/>
      <c r="FD175" s="13"/>
      <c r="FE175" s="13"/>
      <c r="FF175" s="13"/>
      <c r="FG175" s="13"/>
      <c r="FH175" s="13"/>
      <c r="FI175" s="13"/>
      <c r="FJ175" s="13"/>
      <c r="FK175" s="13"/>
      <c r="FL175" s="13"/>
      <c r="FM175" s="13"/>
      <c r="FN175" s="13"/>
      <c r="FO175" s="13"/>
      <c r="FP175" s="13"/>
      <c r="FQ175" s="13"/>
      <c r="FR175" s="13"/>
      <c r="FS175" s="13"/>
      <c r="FT175" s="13"/>
      <c r="FU175" s="13"/>
      <c r="FV175" s="13"/>
      <c r="FW175" s="13"/>
      <c r="FX175" s="13"/>
      <c r="FY175" s="13"/>
      <c r="FZ175" s="13"/>
      <c r="GA175" s="13"/>
      <c r="GB175" s="13"/>
      <c r="GC175" s="13"/>
      <c r="GD175" s="13"/>
      <c r="GE175" s="13"/>
      <c r="GF175" s="13"/>
      <c r="GG175" s="13"/>
      <c r="GH175" s="13"/>
      <c r="GI175" s="13"/>
      <c r="GJ175" s="13"/>
      <c r="GK175" s="13"/>
      <c r="GL175" s="13"/>
      <c r="GM175" s="13"/>
      <c r="GN175" s="13"/>
      <c r="GO175" s="13"/>
      <c r="GP175" s="13"/>
      <c r="GQ175" s="13"/>
      <c r="GR175" s="13"/>
      <c r="GS175" s="13"/>
      <c r="GT175" s="13"/>
      <c r="GU175" s="13"/>
      <c r="GV175" s="13"/>
      <c r="GW175" s="13"/>
      <c r="GX175" s="13"/>
      <c r="GY175" s="13"/>
      <c r="GZ175" s="13"/>
      <c r="HA175" s="13"/>
      <c r="HB175" s="13"/>
      <c r="HC175" s="13"/>
      <c r="HD175" s="13"/>
      <c r="HE175" s="13"/>
      <c r="HF175" s="13"/>
      <c r="HG175" s="13"/>
      <c r="HH175" s="13"/>
      <c r="HI175" s="13"/>
      <c r="HJ175" s="13"/>
      <c r="HK175" s="13"/>
      <c r="HL175" s="13"/>
      <c r="HM175" s="13"/>
      <c r="HN175" s="13"/>
      <c r="HO175" s="13"/>
      <c r="HP175" s="13"/>
      <c r="HQ175" s="13"/>
      <c r="HR175" s="13"/>
      <c r="HS175" s="13"/>
      <c r="HT175" s="13"/>
      <c r="HU175" s="13"/>
      <c r="HV175" s="13"/>
      <c r="HW175" s="13"/>
      <c r="HX175" s="13"/>
      <c r="HY175" s="13"/>
      <c r="HZ175" s="13"/>
      <c r="IA175" s="13"/>
      <c r="IB175" s="13"/>
      <c r="IC175" s="13"/>
      <c r="ID175" s="13"/>
      <c r="IE175" s="13"/>
      <c r="IF175" s="13"/>
      <c r="IG175" s="13"/>
      <c r="IH175" s="13"/>
      <c r="II175" s="13"/>
      <c r="IJ175" s="13"/>
      <c r="IK175" s="13"/>
    </row>
    <row r="176" spans="2:245" s="20" customFormat="1" ht="25.5" customHeight="1" x14ac:dyDescent="0.3">
      <c r="B176" s="139" t="s">
        <v>61</v>
      </c>
      <c r="C176" s="152" t="s">
        <v>5</v>
      </c>
      <c r="D176" s="63">
        <f>SUM(D177+D180+D187+D184)</f>
        <v>31453547</v>
      </c>
      <c r="E176" s="63">
        <f>SUM(E177+E180+E187+E184)</f>
        <v>16249634</v>
      </c>
      <c r="F176" s="63">
        <f>SUM(F177+F180+F187+F184)</f>
        <v>14159777.369999997</v>
      </c>
      <c r="G176" s="64">
        <f t="shared" si="119"/>
        <v>87.139054147311853</v>
      </c>
      <c r="H176" s="63">
        <f t="shared" si="120"/>
        <v>-2089856.6300000027</v>
      </c>
      <c r="I176" s="63">
        <f>SUM(I177+I180+I184+I190)</f>
        <v>575000</v>
      </c>
      <c r="J176" s="63">
        <f t="shared" ref="J176:K176" si="129">SUM(J177+J180+J184+J190)</f>
        <v>250000</v>
      </c>
      <c r="K176" s="63">
        <f t="shared" si="129"/>
        <v>230000</v>
      </c>
      <c r="L176" s="65">
        <f t="shared" ref="L176:L222" si="130">SUM(K176/J176*100)</f>
        <v>92</v>
      </c>
      <c r="M176" s="63">
        <f t="shared" ref="M176:M222" si="131">SUM(K176-J176)</f>
        <v>-20000</v>
      </c>
      <c r="N176" s="63">
        <f t="shared" si="121"/>
        <v>32028547</v>
      </c>
      <c r="O176" s="63">
        <f t="shared" si="122"/>
        <v>16499634</v>
      </c>
      <c r="P176" s="63">
        <f t="shared" si="123"/>
        <v>14389777.369999997</v>
      </c>
      <c r="Q176" s="66">
        <f t="shared" si="124"/>
        <v>87.212706475792118</v>
      </c>
      <c r="R176" s="63">
        <f t="shared" si="125"/>
        <v>-2109856.6300000027</v>
      </c>
      <c r="S176" s="44"/>
      <c r="T176" s="44"/>
      <c r="U176" s="19"/>
      <c r="V176" s="19"/>
      <c r="W176" s="19"/>
      <c r="X176" s="19"/>
      <c r="Y176" s="19"/>
      <c r="Z176" s="19"/>
      <c r="AA176" s="19"/>
      <c r="AB176" s="19"/>
      <c r="AC176" s="19"/>
      <c r="AD176" s="19"/>
      <c r="AE176" s="19"/>
      <c r="AF176" s="19"/>
      <c r="AG176" s="19"/>
      <c r="AH176" s="19"/>
      <c r="AI176" s="19"/>
      <c r="AJ176" s="19"/>
      <c r="AK176" s="19"/>
      <c r="AL176" s="19"/>
      <c r="AM176" s="19"/>
      <c r="AN176" s="19"/>
      <c r="AO176" s="19"/>
      <c r="AP176" s="19"/>
      <c r="AQ176" s="19"/>
      <c r="AR176" s="19"/>
      <c r="AS176" s="19"/>
      <c r="AT176" s="19"/>
      <c r="AU176" s="19"/>
      <c r="AV176" s="19"/>
      <c r="AW176" s="19"/>
      <c r="AX176" s="19"/>
      <c r="AY176" s="19"/>
      <c r="AZ176" s="19"/>
      <c r="BA176" s="19"/>
      <c r="BB176" s="19"/>
      <c r="BC176" s="19"/>
      <c r="BD176" s="19"/>
      <c r="BE176" s="19"/>
      <c r="BF176" s="19"/>
      <c r="BG176" s="19"/>
      <c r="BH176" s="19"/>
      <c r="BI176" s="19"/>
      <c r="BJ176" s="19"/>
      <c r="BK176" s="19"/>
      <c r="BL176" s="19"/>
      <c r="BM176" s="19"/>
      <c r="BN176" s="19"/>
      <c r="BO176" s="19"/>
      <c r="BP176" s="19"/>
      <c r="BQ176" s="19"/>
      <c r="BR176" s="19"/>
      <c r="BS176" s="19"/>
      <c r="BT176" s="19"/>
      <c r="BU176" s="19"/>
      <c r="BV176" s="19"/>
      <c r="BW176" s="19"/>
      <c r="BX176" s="19"/>
      <c r="BY176" s="19"/>
      <c r="BZ176" s="19"/>
      <c r="CA176" s="19"/>
      <c r="CB176" s="19"/>
      <c r="CC176" s="19"/>
      <c r="CD176" s="19"/>
      <c r="CE176" s="19"/>
      <c r="CF176" s="19"/>
      <c r="CG176" s="19"/>
      <c r="CH176" s="19"/>
      <c r="CI176" s="19"/>
      <c r="CJ176" s="19"/>
      <c r="CK176" s="19"/>
      <c r="CL176" s="19"/>
      <c r="CM176" s="19"/>
      <c r="CN176" s="19"/>
      <c r="CO176" s="19"/>
      <c r="CP176" s="19"/>
      <c r="CQ176" s="19"/>
      <c r="CR176" s="19"/>
      <c r="CS176" s="19"/>
      <c r="CT176" s="19"/>
      <c r="CU176" s="19"/>
      <c r="CV176" s="19"/>
      <c r="CW176" s="19"/>
      <c r="CX176" s="19"/>
      <c r="CY176" s="19"/>
      <c r="CZ176" s="19"/>
      <c r="DA176" s="19"/>
      <c r="DB176" s="19"/>
      <c r="DC176" s="19"/>
      <c r="DD176" s="19"/>
      <c r="DE176" s="19"/>
      <c r="DF176" s="19"/>
      <c r="DG176" s="19"/>
      <c r="DH176" s="19"/>
      <c r="DI176" s="19"/>
      <c r="DJ176" s="19"/>
      <c r="DK176" s="19"/>
      <c r="DL176" s="19"/>
      <c r="DM176" s="19"/>
      <c r="DN176" s="19"/>
      <c r="DO176" s="19"/>
      <c r="DP176" s="19"/>
      <c r="DQ176" s="19"/>
      <c r="DR176" s="19"/>
      <c r="DS176" s="19"/>
      <c r="DT176" s="19"/>
      <c r="DU176" s="19"/>
      <c r="DV176" s="19"/>
      <c r="DW176" s="19"/>
      <c r="DX176" s="19"/>
      <c r="DY176" s="19"/>
      <c r="DZ176" s="19"/>
      <c r="EA176" s="19"/>
      <c r="EB176" s="19"/>
      <c r="EC176" s="19"/>
      <c r="ED176" s="19"/>
      <c r="EE176" s="19"/>
      <c r="EF176" s="19"/>
      <c r="EG176" s="19"/>
      <c r="EH176" s="19"/>
      <c r="EI176" s="19"/>
      <c r="EJ176" s="19"/>
      <c r="EK176" s="19"/>
      <c r="EL176" s="19"/>
      <c r="EM176" s="19"/>
      <c r="EN176" s="19"/>
      <c r="EO176" s="19"/>
      <c r="EP176" s="19"/>
      <c r="EQ176" s="19"/>
      <c r="ER176" s="19"/>
      <c r="ES176" s="19"/>
      <c r="ET176" s="19"/>
      <c r="EU176" s="19"/>
      <c r="EV176" s="19"/>
      <c r="EW176" s="19"/>
      <c r="EX176" s="19"/>
      <c r="EY176" s="19"/>
      <c r="EZ176" s="19"/>
      <c r="FA176" s="19"/>
      <c r="FB176" s="19"/>
      <c r="FC176" s="19"/>
      <c r="FD176" s="19"/>
      <c r="FE176" s="19"/>
      <c r="FF176" s="19"/>
      <c r="FG176" s="19"/>
      <c r="FH176" s="19"/>
      <c r="FI176" s="19"/>
      <c r="FJ176" s="19"/>
      <c r="FK176" s="19"/>
      <c r="FL176" s="19"/>
      <c r="FM176" s="19"/>
      <c r="FN176" s="19"/>
      <c r="FO176" s="19"/>
      <c r="FP176" s="19"/>
      <c r="FQ176" s="19"/>
      <c r="FR176" s="19"/>
      <c r="FS176" s="19"/>
      <c r="FT176" s="19"/>
      <c r="FU176" s="19"/>
      <c r="FV176" s="19"/>
      <c r="FW176" s="19"/>
      <c r="FX176" s="19"/>
      <c r="FY176" s="19"/>
      <c r="FZ176" s="19"/>
      <c r="GA176" s="19"/>
      <c r="GB176" s="19"/>
      <c r="GC176" s="19"/>
      <c r="GD176" s="19"/>
      <c r="GE176" s="19"/>
      <c r="GF176" s="19"/>
      <c r="GG176" s="19"/>
      <c r="GH176" s="19"/>
      <c r="GI176" s="19"/>
      <c r="GJ176" s="19"/>
      <c r="GK176" s="19"/>
      <c r="GL176" s="19"/>
      <c r="GM176" s="19"/>
      <c r="GN176" s="19"/>
      <c r="GO176" s="19"/>
      <c r="GP176" s="19"/>
      <c r="GQ176" s="19"/>
      <c r="GR176" s="19"/>
      <c r="GS176" s="19"/>
      <c r="GT176" s="19"/>
      <c r="GU176" s="19"/>
      <c r="GV176" s="19"/>
      <c r="GW176" s="19"/>
      <c r="GX176" s="19"/>
      <c r="GY176" s="19"/>
      <c r="GZ176" s="19"/>
      <c r="HA176" s="19"/>
      <c r="HB176" s="19"/>
      <c r="HC176" s="19"/>
      <c r="HD176" s="19"/>
      <c r="HE176" s="19"/>
      <c r="HF176" s="19"/>
      <c r="HG176" s="19"/>
      <c r="HH176" s="19"/>
      <c r="HI176" s="19"/>
      <c r="HJ176" s="19"/>
      <c r="HK176" s="19"/>
      <c r="HL176" s="19"/>
      <c r="HM176" s="19"/>
      <c r="HN176" s="19"/>
      <c r="HO176" s="19"/>
      <c r="HP176" s="19"/>
      <c r="HQ176" s="19"/>
      <c r="HR176" s="19"/>
      <c r="HS176" s="19"/>
      <c r="HT176" s="19"/>
      <c r="HU176" s="19"/>
      <c r="HV176" s="19"/>
      <c r="HW176" s="19"/>
      <c r="HX176" s="19"/>
      <c r="HY176" s="19"/>
      <c r="HZ176" s="19"/>
      <c r="IA176" s="19"/>
      <c r="IB176" s="19"/>
      <c r="IC176" s="19"/>
      <c r="ID176" s="19"/>
      <c r="IE176" s="19"/>
      <c r="IF176" s="19"/>
      <c r="IG176" s="19"/>
      <c r="IH176" s="19"/>
      <c r="II176" s="19"/>
      <c r="IJ176" s="19"/>
      <c r="IK176" s="19"/>
    </row>
    <row r="177" spans="2:245" s="20" customFormat="1" ht="27" customHeight="1" x14ac:dyDescent="0.3">
      <c r="B177" s="142" t="s">
        <v>85</v>
      </c>
      <c r="C177" s="167" t="s">
        <v>84</v>
      </c>
      <c r="D177" s="71">
        <f>SUM(D178:D179)</f>
        <v>440374</v>
      </c>
      <c r="E177" s="71">
        <f t="shared" ref="E177:F177" si="132">SUM(E178:E179)</f>
        <v>281000</v>
      </c>
      <c r="F177" s="71">
        <f t="shared" si="132"/>
        <v>186292.53999999998</v>
      </c>
      <c r="G177" s="72">
        <f t="shared" si="119"/>
        <v>66.296277580071177</v>
      </c>
      <c r="H177" s="71">
        <f t="shared" si="120"/>
        <v>-94707.460000000021</v>
      </c>
      <c r="I177" s="71"/>
      <c r="J177" s="71"/>
      <c r="K177" s="89"/>
      <c r="L177" s="65"/>
      <c r="M177" s="63"/>
      <c r="N177" s="71">
        <f t="shared" si="121"/>
        <v>440374</v>
      </c>
      <c r="O177" s="71">
        <f t="shared" si="122"/>
        <v>281000</v>
      </c>
      <c r="P177" s="71">
        <f t="shared" si="123"/>
        <v>186292.53999999998</v>
      </c>
      <c r="Q177" s="74">
        <f t="shared" si="124"/>
        <v>66.296277580071177</v>
      </c>
      <c r="R177" s="71">
        <f t="shared" si="125"/>
        <v>-94707.460000000021</v>
      </c>
      <c r="S177" s="44"/>
      <c r="T177" s="44"/>
      <c r="U177" s="19"/>
      <c r="V177" s="19"/>
      <c r="W177" s="19"/>
      <c r="X177" s="19"/>
      <c r="Y177" s="19"/>
      <c r="Z177" s="19"/>
      <c r="AA177" s="19"/>
      <c r="AB177" s="19"/>
      <c r="AC177" s="19"/>
      <c r="AD177" s="19"/>
      <c r="AE177" s="19"/>
      <c r="AF177" s="19"/>
      <c r="AG177" s="19"/>
      <c r="AH177" s="19"/>
      <c r="AI177" s="19"/>
      <c r="AJ177" s="19"/>
      <c r="AK177" s="19"/>
      <c r="AL177" s="19"/>
      <c r="AM177" s="19"/>
      <c r="AN177" s="19"/>
      <c r="AO177" s="19"/>
      <c r="AP177" s="19"/>
      <c r="AQ177" s="19"/>
      <c r="AR177" s="19"/>
      <c r="AS177" s="19"/>
      <c r="AT177" s="19"/>
      <c r="AU177" s="19"/>
      <c r="AV177" s="19"/>
      <c r="AW177" s="19"/>
      <c r="AX177" s="19"/>
      <c r="AY177" s="19"/>
      <c r="AZ177" s="19"/>
      <c r="BA177" s="19"/>
      <c r="BB177" s="19"/>
      <c r="BC177" s="19"/>
      <c r="BD177" s="19"/>
      <c r="BE177" s="19"/>
      <c r="BF177" s="19"/>
      <c r="BG177" s="19"/>
      <c r="BH177" s="19"/>
      <c r="BI177" s="19"/>
      <c r="BJ177" s="19"/>
      <c r="BK177" s="19"/>
      <c r="BL177" s="19"/>
      <c r="BM177" s="19"/>
      <c r="BN177" s="19"/>
      <c r="BO177" s="19"/>
      <c r="BP177" s="19"/>
      <c r="BQ177" s="19"/>
      <c r="BR177" s="19"/>
      <c r="BS177" s="19"/>
      <c r="BT177" s="19"/>
      <c r="BU177" s="19"/>
      <c r="BV177" s="19"/>
      <c r="BW177" s="19"/>
      <c r="BX177" s="19"/>
      <c r="BY177" s="19"/>
      <c r="BZ177" s="19"/>
      <c r="CA177" s="19"/>
      <c r="CB177" s="19"/>
      <c r="CC177" s="19"/>
      <c r="CD177" s="19"/>
      <c r="CE177" s="19"/>
      <c r="CF177" s="19"/>
      <c r="CG177" s="19"/>
      <c r="CH177" s="19"/>
      <c r="CI177" s="19"/>
      <c r="CJ177" s="19"/>
      <c r="CK177" s="19"/>
      <c r="CL177" s="19"/>
      <c r="CM177" s="19"/>
      <c r="CN177" s="19"/>
      <c r="CO177" s="19"/>
      <c r="CP177" s="19"/>
      <c r="CQ177" s="19"/>
      <c r="CR177" s="19"/>
      <c r="CS177" s="19"/>
      <c r="CT177" s="19"/>
      <c r="CU177" s="19"/>
      <c r="CV177" s="19"/>
      <c r="CW177" s="19"/>
      <c r="CX177" s="19"/>
      <c r="CY177" s="19"/>
      <c r="CZ177" s="19"/>
      <c r="DA177" s="19"/>
      <c r="DB177" s="19"/>
      <c r="DC177" s="19"/>
      <c r="DD177" s="19"/>
      <c r="DE177" s="19"/>
      <c r="DF177" s="19"/>
      <c r="DG177" s="19"/>
      <c r="DH177" s="19"/>
      <c r="DI177" s="19"/>
      <c r="DJ177" s="19"/>
      <c r="DK177" s="19"/>
      <c r="DL177" s="19"/>
      <c r="DM177" s="19"/>
      <c r="DN177" s="19"/>
      <c r="DO177" s="19"/>
      <c r="DP177" s="19"/>
      <c r="DQ177" s="19"/>
      <c r="DR177" s="19"/>
      <c r="DS177" s="19"/>
      <c r="DT177" s="19"/>
      <c r="DU177" s="19"/>
      <c r="DV177" s="19"/>
      <c r="DW177" s="19"/>
      <c r="DX177" s="19"/>
      <c r="DY177" s="19"/>
      <c r="DZ177" s="19"/>
      <c r="EA177" s="19"/>
      <c r="EB177" s="19"/>
      <c r="EC177" s="19"/>
      <c r="ED177" s="19"/>
      <c r="EE177" s="19"/>
      <c r="EF177" s="19"/>
      <c r="EG177" s="19"/>
      <c r="EH177" s="19"/>
      <c r="EI177" s="19"/>
      <c r="EJ177" s="19"/>
      <c r="EK177" s="19"/>
      <c r="EL177" s="19"/>
      <c r="EM177" s="19"/>
      <c r="EN177" s="19"/>
      <c r="EO177" s="19"/>
      <c r="EP177" s="19"/>
      <c r="EQ177" s="19"/>
      <c r="ER177" s="19"/>
      <c r="ES177" s="19"/>
      <c r="ET177" s="19"/>
      <c r="EU177" s="19"/>
      <c r="EV177" s="19"/>
      <c r="EW177" s="19"/>
      <c r="EX177" s="19"/>
      <c r="EY177" s="19"/>
      <c r="EZ177" s="19"/>
      <c r="FA177" s="19"/>
      <c r="FB177" s="19"/>
      <c r="FC177" s="19"/>
      <c r="FD177" s="19"/>
      <c r="FE177" s="19"/>
      <c r="FF177" s="19"/>
      <c r="FG177" s="19"/>
      <c r="FH177" s="19"/>
      <c r="FI177" s="19"/>
      <c r="FJ177" s="19"/>
      <c r="FK177" s="19"/>
      <c r="FL177" s="19"/>
      <c r="FM177" s="19"/>
      <c r="FN177" s="19"/>
      <c r="FO177" s="19"/>
      <c r="FP177" s="19"/>
      <c r="FQ177" s="19"/>
      <c r="FR177" s="19"/>
      <c r="FS177" s="19"/>
      <c r="FT177" s="19"/>
      <c r="FU177" s="19"/>
      <c r="FV177" s="19"/>
      <c r="FW177" s="19"/>
      <c r="FX177" s="19"/>
      <c r="FY177" s="19"/>
      <c r="FZ177" s="19"/>
      <c r="GA177" s="19"/>
      <c r="GB177" s="19"/>
      <c r="GC177" s="19"/>
      <c r="GD177" s="19"/>
      <c r="GE177" s="19"/>
      <c r="GF177" s="19"/>
      <c r="GG177" s="19"/>
      <c r="GH177" s="19"/>
      <c r="GI177" s="19"/>
      <c r="GJ177" s="19"/>
      <c r="GK177" s="19"/>
      <c r="GL177" s="19"/>
      <c r="GM177" s="19"/>
      <c r="GN177" s="19"/>
      <c r="GO177" s="19"/>
      <c r="GP177" s="19"/>
      <c r="GQ177" s="19"/>
      <c r="GR177" s="19"/>
      <c r="GS177" s="19"/>
      <c r="GT177" s="19"/>
      <c r="GU177" s="19"/>
      <c r="GV177" s="19"/>
      <c r="GW177" s="19"/>
      <c r="GX177" s="19"/>
      <c r="GY177" s="19"/>
      <c r="GZ177" s="19"/>
      <c r="HA177" s="19"/>
      <c r="HB177" s="19"/>
      <c r="HC177" s="19"/>
      <c r="HD177" s="19"/>
      <c r="HE177" s="19"/>
      <c r="HF177" s="19"/>
      <c r="HG177" s="19"/>
      <c r="HH177" s="19"/>
      <c r="HI177" s="19"/>
      <c r="HJ177" s="19"/>
      <c r="HK177" s="19"/>
      <c r="HL177" s="19"/>
      <c r="HM177" s="19"/>
      <c r="HN177" s="19"/>
      <c r="HO177" s="19"/>
      <c r="HP177" s="19"/>
      <c r="HQ177" s="19"/>
      <c r="HR177" s="19"/>
      <c r="HS177" s="19"/>
      <c r="HT177" s="19"/>
      <c r="HU177" s="19"/>
      <c r="HV177" s="19"/>
      <c r="HW177" s="19"/>
      <c r="HX177" s="19"/>
      <c r="HY177" s="19"/>
      <c r="HZ177" s="19"/>
      <c r="IA177" s="19"/>
      <c r="IB177" s="19"/>
      <c r="IC177" s="19"/>
      <c r="ID177" s="19"/>
      <c r="IE177" s="19"/>
      <c r="IF177" s="19"/>
      <c r="IG177" s="19"/>
      <c r="IH177" s="19"/>
      <c r="II177" s="19"/>
      <c r="IJ177" s="19"/>
      <c r="IK177" s="19"/>
    </row>
    <row r="178" spans="2:245" s="14" customFormat="1" ht="41.25" customHeight="1" x14ac:dyDescent="0.3">
      <c r="B178" s="55" t="s">
        <v>62</v>
      </c>
      <c r="C178" s="79" t="s">
        <v>63</v>
      </c>
      <c r="D178" s="67">
        <v>275134</v>
      </c>
      <c r="E178" s="67">
        <v>178000</v>
      </c>
      <c r="F178" s="67">
        <v>111131</v>
      </c>
      <c r="G178" s="68">
        <f t="shared" si="119"/>
        <v>62.433146067415734</v>
      </c>
      <c r="H178" s="67">
        <f t="shared" si="120"/>
        <v>-66869</v>
      </c>
      <c r="I178" s="67"/>
      <c r="J178" s="67"/>
      <c r="K178" s="67"/>
      <c r="L178" s="65"/>
      <c r="M178" s="63"/>
      <c r="N178" s="67">
        <f t="shared" si="121"/>
        <v>275134</v>
      </c>
      <c r="O178" s="67">
        <f t="shared" si="122"/>
        <v>178000</v>
      </c>
      <c r="P178" s="67">
        <f t="shared" si="123"/>
        <v>111131</v>
      </c>
      <c r="Q178" s="70">
        <f t="shared" si="124"/>
        <v>62.433146067415734</v>
      </c>
      <c r="R178" s="67">
        <f t="shared" si="125"/>
        <v>-66869</v>
      </c>
      <c r="S178" s="15"/>
      <c r="T178" s="15"/>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c r="BI178" s="13"/>
      <c r="BJ178" s="13"/>
      <c r="BK178" s="13"/>
      <c r="BL178" s="13"/>
      <c r="BM178" s="13"/>
      <c r="BN178" s="13"/>
      <c r="BO178" s="13"/>
      <c r="BP178" s="13"/>
      <c r="BQ178" s="13"/>
      <c r="BR178" s="13"/>
      <c r="BS178" s="13"/>
      <c r="BT178" s="13"/>
      <c r="BU178" s="13"/>
      <c r="BV178" s="13"/>
      <c r="BW178" s="13"/>
      <c r="BX178" s="13"/>
      <c r="BY178" s="13"/>
      <c r="BZ178" s="13"/>
      <c r="CA178" s="13"/>
      <c r="CB178" s="13"/>
      <c r="CC178" s="13"/>
      <c r="CD178" s="13"/>
      <c r="CE178" s="13"/>
      <c r="CF178" s="13"/>
      <c r="CG178" s="13"/>
      <c r="CH178" s="13"/>
      <c r="CI178" s="13"/>
      <c r="CJ178" s="13"/>
      <c r="CK178" s="13"/>
      <c r="CL178" s="13"/>
      <c r="CM178" s="13"/>
      <c r="CN178" s="13"/>
      <c r="CO178" s="13"/>
      <c r="CP178" s="13"/>
      <c r="CQ178" s="13"/>
      <c r="CR178" s="13"/>
      <c r="CS178" s="13"/>
      <c r="CT178" s="13"/>
      <c r="CU178" s="13"/>
      <c r="CV178" s="13"/>
      <c r="CW178" s="13"/>
      <c r="CX178" s="13"/>
      <c r="CY178" s="13"/>
      <c r="CZ178" s="13"/>
      <c r="DA178" s="13"/>
      <c r="DB178" s="13"/>
      <c r="DC178" s="13"/>
      <c r="DD178" s="13"/>
      <c r="DE178" s="13"/>
      <c r="DF178" s="13"/>
      <c r="DG178" s="13"/>
      <c r="DH178" s="13"/>
      <c r="DI178" s="13"/>
      <c r="DJ178" s="13"/>
      <c r="DK178" s="13"/>
      <c r="DL178" s="13"/>
      <c r="DM178" s="13"/>
      <c r="DN178" s="13"/>
      <c r="DO178" s="13"/>
      <c r="DP178" s="13"/>
      <c r="DQ178" s="13"/>
      <c r="DR178" s="13"/>
      <c r="DS178" s="13"/>
      <c r="DT178" s="13"/>
      <c r="DU178" s="13"/>
      <c r="DV178" s="13"/>
      <c r="DW178" s="13"/>
      <c r="DX178" s="13"/>
      <c r="DY178" s="13"/>
      <c r="DZ178" s="13"/>
      <c r="EA178" s="13"/>
      <c r="EB178" s="13"/>
      <c r="EC178" s="13"/>
      <c r="ED178" s="13"/>
      <c r="EE178" s="13"/>
      <c r="EF178" s="13"/>
      <c r="EG178" s="13"/>
      <c r="EH178" s="13"/>
      <c r="EI178" s="13"/>
      <c r="EJ178" s="13"/>
      <c r="EK178" s="13"/>
      <c r="EL178" s="13"/>
      <c r="EM178" s="13"/>
      <c r="EN178" s="13"/>
      <c r="EO178" s="13"/>
      <c r="EP178" s="13"/>
      <c r="EQ178" s="13"/>
      <c r="ER178" s="13"/>
      <c r="ES178" s="13"/>
      <c r="ET178" s="13"/>
      <c r="EU178" s="13"/>
      <c r="EV178" s="13"/>
      <c r="EW178" s="13"/>
      <c r="EX178" s="13"/>
      <c r="EY178" s="13"/>
      <c r="EZ178" s="13"/>
      <c r="FA178" s="13"/>
      <c r="FB178" s="13"/>
      <c r="FC178" s="13"/>
      <c r="FD178" s="13"/>
      <c r="FE178" s="13"/>
      <c r="FF178" s="13"/>
      <c r="FG178" s="13"/>
      <c r="FH178" s="13"/>
      <c r="FI178" s="13"/>
      <c r="FJ178" s="13"/>
      <c r="FK178" s="13"/>
      <c r="FL178" s="13"/>
      <c r="FM178" s="13"/>
      <c r="FN178" s="13"/>
      <c r="FO178" s="13"/>
      <c r="FP178" s="13"/>
      <c r="FQ178" s="13"/>
      <c r="FR178" s="13"/>
      <c r="FS178" s="13"/>
      <c r="FT178" s="13"/>
      <c r="FU178" s="13"/>
      <c r="FV178" s="13"/>
      <c r="FW178" s="13"/>
      <c r="FX178" s="13"/>
      <c r="FY178" s="13"/>
      <c r="FZ178" s="13"/>
      <c r="GA178" s="13"/>
      <c r="GB178" s="13"/>
      <c r="GC178" s="13"/>
      <c r="GD178" s="13"/>
      <c r="GE178" s="13"/>
      <c r="GF178" s="13"/>
      <c r="GG178" s="13"/>
      <c r="GH178" s="13"/>
      <c r="GI178" s="13"/>
      <c r="GJ178" s="13"/>
      <c r="GK178" s="13"/>
      <c r="GL178" s="13"/>
      <c r="GM178" s="13"/>
      <c r="GN178" s="13"/>
      <c r="GO178" s="13"/>
      <c r="GP178" s="13"/>
      <c r="GQ178" s="13"/>
      <c r="GR178" s="13"/>
      <c r="GS178" s="13"/>
      <c r="GT178" s="13"/>
      <c r="GU178" s="13"/>
      <c r="GV178" s="13"/>
      <c r="GW178" s="13"/>
      <c r="GX178" s="13"/>
      <c r="GY178" s="13"/>
      <c r="GZ178" s="13"/>
      <c r="HA178" s="13"/>
      <c r="HB178" s="13"/>
      <c r="HC178" s="13"/>
      <c r="HD178" s="13"/>
      <c r="HE178" s="13"/>
      <c r="HF178" s="13"/>
      <c r="HG178" s="13"/>
      <c r="HH178" s="13"/>
      <c r="HI178" s="13"/>
      <c r="HJ178" s="13"/>
      <c r="HK178" s="13"/>
      <c r="HL178" s="13"/>
      <c r="HM178" s="13"/>
      <c r="HN178" s="13"/>
      <c r="HO178" s="13"/>
      <c r="HP178" s="13"/>
      <c r="HQ178" s="13"/>
      <c r="HR178" s="13"/>
      <c r="HS178" s="13"/>
      <c r="HT178" s="13"/>
      <c r="HU178" s="13"/>
      <c r="HV178" s="13"/>
      <c r="HW178" s="13"/>
      <c r="HX178" s="13"/>
      <c r="HY178" s="13"/>
      <c r="HZ178" s="13"/>
      <c r="IA178" s="13"/>
      <c r="IB178" s="13"/>
      <c r="IC178" s="13"/>
      <c r="ID178" s="13"/>
      <c r="IE178" s="13"/>
      <c r="IF178" s="13"/>
      <c r="IG178" s="13"/>
      <c r="IH178" s="13"/>
      <c r="II178" s="13"/>
      <c r="IJ178" s="13"/>
      <c r="IK178" s="13"/>
    </row>
    <row r="179" spans="2:245" s="14" customFormat="1" ht="41.25" customHeight="1" x14ac:dyDescent="0.3">
      <c r="B179" s="55" t="s">
        <v>341</v>
      </c>
      <c r="C179" s="79" t="s">
        <v>342</v>
      </c>
      <c r="D179" s="67">
        <v>165240</v>
      </c>
      <c r="E179" s="67">
        <v>103000</v>
      </c>
      <c r="F179" s="67">
        <v>75161.539999999994</v>
      </c>
      <c r="G179" s="68">
        <f t="shared" si="119"/>
        <v>72.972368932038833</v>
      </c>
      <c r="H179" s="67">
        <f t="shared" si="120"/>
        <v>-27838.460000000006</v>
      </c>
      <c r="I179" s="67"/>
      <c r="J179" s="67"/>
      <c r="K179" s="67"/>
      <c r="L179" s="65"/>
      <c r="M179" s="63"/>
      <c r="N179" s="67">
        <f t="shared" si="121"/>
        <v>165240</v>
      </c>
      <c r="O179" s="67">
        <f t="shared" si="122"/>
        <v>103000</v>
      </c>
      <c r="P179" s="67">
        <f t="shared" si="123"/>
        <v>75161.539999999994</v>
      </c>
      <c r="Q179" s="70">
        <f t="shared" si="124"/>
        <v>72.972368932038833</v>
      </c>
      <c r="R179" s="67">
        <f t="shared" si="125"/>
        <v>-27838.460000000006</v>
      </c>
      <c r="S179" s="15"/>
      <c r="T179" s="15"/>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c r="BI179" s="13"/>
      <c r="BJ179" s="13"/>
      <c r="BK179" s="13"/>
      <c r="BL179" s="13"/>
      <c r="BM179" s="13"/>
      <c r="BN179" s="13"/>
      <c r="BO179" s="13"/>
      <c r="BP179" s="13"/>
      <c r="BQ179" s="13"/>
      <c r="BR179" s="13"/>
      <c r="BS179" s="13"/>
      <c r="BT179" s="13"/>
      <c r="BU179" s="13"/>
      <c r="BV179" s="13"/>
      <c r="BW179" s="13"/>
      <c r="BX179" s="13"/>
      <c r="BY179" s="13"/>
      <c r="BZ179" s="13"/>
      <c r="CA179" s="13"/>
      <c r="CB179" s="13"/>
      <c r="CC179" s="13"/>
      <c r="CD179" s="13"/>
      <c r="CE179" s="13"/>
      <c r="CF179" s="13"/>
      <c r="CG179" s="13"/>
      <c r="CH179" s="13"/>
      <c r="CI179" s="13"/>
      <c r="CJ179" s="13"/>
      <c r="CK179" s="13"/>
      <c r="CL179" s="13"/>
      <c r="CM179" s="13"/>
      <c r="CN179" s="13"/>
      <c r="CO179" s="13"/>
      <c r="CP179" s="13"/>
      <c r="CQ179" s="13"/>
      <c r="CR179" s="13"/>
      <c r="CS179" s="13"/>
      <c r="CT179" s="13"/>
      <c r="CU179" s="13"/>
      <c r="CV179" s="13"/>
      <c r="CW179" s="13"/>
      <c r="CX179" s="13"/>
      <c r="CY179" s="13"/>
      <c r="CZ179" s="13"/>
      <c r="DA179" s="13"/>
      <c r="DB179" s="13"/>
      <c r="DC179" s="13"/>
      <c r="DD179" s="13"/>
      <c r="DE179" s="13"/>
      <c r="DF179" s="13"/>
      <c r="DG179" s="13"/>
      <c r="DH179" s="13"/>
      <c r="DI179" s="13"/>
      <c r="DJ179" s="13"/>
      <c r="DK179" s="13"/>
      <c r="DL179" s="13"/>
      <c r="DM179" s="13"/>
      <c r="DN179" s="13"/>
      <c r="DO179" s="13"/>
      <c r="DP179" s="13"/>
      <c r="DQ179" s="13"/>
      <c r="DR179" s="13"/>
      <c r="DS179" s="13"/>
      <c r="DT179" s="13"/>
      <c r="DU179" s="13"/>
      <c r="DV179" s="13"/>
      <c r="DW179" s="13"/>
      <c r="DX179" s="13"/>
      <c r="DY179" s="13"/>
      <c r="DZ179" s="13"/>
      <c r="EA179" s="13"/>
      <c r="EB179" s="13"/>
      <c r="EC179" s="13"/>
      <c r="ED179" s="13"/>
      <c r="EE179" s="13"/>
      <c r="EF179" s="13"/>
      <c r="EG179" s="13"/>
      <c r="EH179" s="13"/>
      <c r="EI179" s="13"/>
      <c r="EJ179" s="13"/>
      <c r="EK179" s="13"/>
      <c r="EL179" s="13"/>
      <c r="EM179" s="13"/>
      <c r="EN179" s="13"/>
      <c r="EO179" s="13"/>
      <c r="EP179" s="13"/>
      <c r="EQ179" s="13"/>
      <c r="ER179" s="13"/>
      <c r="ES179" s="13"/>
      <c r="ET179" s="13"/>
      <c r="EU179" s="13"/>
      <c r="EV179" s="13"/>
      <c r="EW179" s="13"/>
      <c r="EX179" s="13"/>
      <c r="EY179" s="13"/>
      <c r="EZ179" s="13"/>
      <c r="FA179" s="13"/>
      <c r="FB179" s="13"/>
      <c r="FC179" s="13"/>
      <c r="FD179" s="13"/>
      <c r="FE179" s="13"/>
      <c r="FF179" s="13"/>
      <c r="FG179" s="13"/>
      <c r="FH179" s="13"/>
      <c r="FI179" s="13"/>
      <c r="FJ179" s="13"/>
      <c r="FK179" s="13"/>
      <c r="FL179" s="13"/>
      <c r="FM179" s="13"/>
      <c r="FN179" s="13"/>
      <c r="FO179" s="13"/>
      <c r="FP179" s="13"/>
      <c r="FQ179" s="13"/>
      <c r="FR179" s="13"/>
      <c r="FS179" s="13"/>
      <c r="FT179" s="13"/>
      <c r="FU179" s="13"/>
      <c r="FV179" s="13"/>
      <c r="FW179" s="13"/>
      <c r="FX179" s="13"/>
      <c r="FY179" s="13"/>
      <c r="FZ179" s="13"/>
      <c r="GA179" s="13"/>
      <c r="GB179" s="13"/>
      <c r="GC179" s="13"/>
      <c r="GD179" s="13"/>
      <c r="GE179" s="13"/>
      <c r="GF179" s="13"/>
      <c r="GG179" s="13"/>
      <c r="GH179" s="13"/>
      <c r="GI179" s="13"/>
      <c r="GJ179" s="13"/>
      <c r="GK179" s="13"/>
      <c r="GL179" s="13"/>
      <c r="GM179" s="13"/>
      <c r="GN179" s="13"/>
      <c r="GO179" s="13"/>
      <c r="GP179" s="13"/>
      <c r="GQ179" s="13"/>
      <c r="GR179" s="13"/>
      <c r="GS179" s="13"/>
      <c r="GT179" s="13"/>
      <c r="GU179" s="13"/>
      <c r="GV179" s="13"/>
      <c r="GW179" s="13"/>
      <c r="GX179" s="13"/>
      <c r="GY179" s="13"/>
      <c r="GZ179" s="13"/>
      <c r="HA179" s="13"/>
      <c r="HB179" s="13"/>
      <c r="HC179" s="13"/>
      <c r="HD179" s="13"/>
      <c r="HE179" s="13"/>
      <c r="HF179" s="13"/>
      <c r="HG179" s="13"/>
      <c r="HH179" s="13"/>
      <c r="HI179" s="13"/>
      <c r="HJ179" s="13"/>
      <c r="HK179" s="13"/>
      <c r="HL179" s="13"/>
      <c r="HM179" s="13"/>
      <c r="HN179" s="13"/>
      <c r="HO179" s="13"/>
      <c r="HP179" s="13"/>
      <c r="HQ179" s="13"/>
      <c r="HR179" s="13"/>
      <c r="HS179" s="13"/>
      <c r="HT179" s="13"/>
      <c r="HU179" s="13"/>
      <c r="HV179" s="13"/>
      <c r="HW179" s="13"/>
      <c r="HX179" s="13"/>
      <c r="HY179" s="13"/>
      <c r="HZ179" s="13"/>
      <c r="IA179" s="13"/>
      <c r="IB179" s="13"/>
      <c r="IC179" s="13"/>
      <c r="ID179" s="13"/>
      <c r="IE179" s="13"/>
      <c r="IF179" s="13"/>
      <c r="IG179" s="13"/>
      <c r="IH179" s="13"/>
      <c r="II179" s="13"/>
      <c r="IJ179" s="13"/>
      <c r="IK179" s="13"/>
    </row>
    <row r="180" spans="2:245" s="14" customFormat="1" ht="39.75" customHeight="1" x14ac:dyDescent="0.3">
      <c r="B180" s="142" t="s">
        <v>86</v>
      </c>
      <c r="C180" s="167" t="s">
        <v>88</v>
      </c>
      <c r="D180" s="71">
        <f>SUM(D183)</f>
        <v>17943924</v>
      </c>
      <c r="E180" s="71">
        <f>SUM(E183)</f>
        <v>8916803</v>
      </c>
      <c r="F180" s="71">
        <f>SUM(F183)</f>
        <v>8453747.5199999996</v>
      </c>
      <c r="G180" s="72">
        <f t="shared" si="119"/>
        <v>94.806933830432271</v>
      </c>
      <c r="H180" s="71">
        <f t="shared" si="120"/>
        <v>-463055.48000000045</v>
      </c>
      <c r="I180" s="71"/>
      <c r="J180" s="71"/>
      <c r="K180" s="71"/>
      <c r="L180" s="73"/>
      <c r="M180" s="71"/>
      <c r="N180" s="71">
        <f t="shared" si="121"/>
        <v>17943924</v>
      </c>
      <c r="O180" s="71">
        <f t="shared" si="122"/>
        <v>8916803</v>
      </c>
      <c r="P180" s="71">
        <f t="shared" si="123"/>
        <v>8453747.5199999996</v>
      </c>
      <c r="Q180" s="74">
        <f t="shared" si="124"/>
        <v>94.806933830432271</v>
      </c>
      <c r="R180" s="71">
        <f t="shared" si="125"/>
        <v>-463055.48000000045</v>
      </c>
      <c r="S180" s="15"/>
      <c r="T180" s="15"/>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c r="BI180" s="13"/>
      <c r="BJ180" s="13"/>
      <c r="BK180" s="13"/>
      <c r="BL180" s="13"/>
      <c r="BM180" s="13"/>
      <c r="BN180" s="13"/>
      <c r="BO180" s="13"/>
      <c r="BP180" s="13"/>
      <c r="BQ180" s="13"/>
      <c r="BR180" s="13"/>
      <c r="BS180" s="13"/>
      <c r="BT180" s="13"/>
      <c r="BU180" s="13"/>
      <c r="BV180" s="13"/>
      <c r="BW180" s="13"/>
      <c r="BX180" s="13"/>
      <c r="BY180" s="13"/>
      <c r="BZ180" s="13"/>
      <c r="CA180" s="13"/>
      <c r="CB180" s="13"/>
      <c r="CC180" s="13"/>
      <c r="CD180" s="13"/>
      <c r="CE180" s="13"/>
      <c r="CF180" s="13"/>
      <c r="CG180" s="13"/>
      <c r="CH180" s="13"/>
      <c r="CI180" s="13"/>
      <c r="CJ180" s="13"/>
      <c r="CK180" s="13"/>
      <c r="CL180" s="13"/>
      <c r="CM180" s="13"/>
      <c r="CN180" s="13"/>
      <c r="CO180" s="13"/>
      <c r="CP180" s="13"/>
      <c r="CQ180" s="13"/>
      <c r="CR180" s="13"/>
      <c r="CS180" s="13"/>
      <c r="CT180" s="13"/>
      <c r="CU180" s="13"/>
      <c r="CV180" s="13"/>
      <c r="CW180" s="13"/>
      <c r="CX180" s="13"/>
      <c r="CY180" s="13"/>
      <c r="CZ180" s="13"/>
      <c r="DA180" s="13"/>
      <c r="DB180" s="13"/>
      <c r="DC180" s="13"/>
      <c r="DD180" s="13"/>
      <c r="DE180" s="13"/>
      <c r="DF180" s="13"/>
      <c r="DG180" s="13"/>
      <c r="DH180" s="13"/>
      <c r="DI180" s="13"/>
      <c r="DJ180" s="13"/>
      <c r="DK180" s="13"/>
      <c r="DL180" s="13"/>
      <c r="DM180" s="13"/>
      <c r="DN180" s="13"/>
      <c r="DO180" s="13"/>
      <c r="DP180" s="13"/>
      <c r="DQ180" s="13"/>
      <c r="DR180" s="13"/>
      <c r="DS180" s="13"/>
      <c r="DT180" s="13"/>
      <c r="DU180" s="13"/>
      <c r="DV180" s="13"/>
      <c r="DW180" s="13"/>
      <c r="DX180" s="13"/>
      <c r="DY180" s="13"/>
      <c r="DZ180" s="13"/>
      <c r="EA180" s="13"/>
      <c r="EB180" s="13"/>
      <c r="EC180" s="13"/>
      <c r="ED180" s="13"/>
      <c r="EE180" s="13"/>
      <c r="EF180" s="13"/>
      <c r="EG180" s="13"/>
      <c r="EH180" s="13"/>
      <c r="EI180" s="13"/>
      <c r="EJ180" s="13"/>
      <c r="EK180" s="13"/>
      <c r="EL180" s="13"/>
      <c r="EM180" s="13"/>
      <c r="EN180" s="13"/>
      <c r="EO180" s="13"/>
      <c r="EP180" s="13"/>
      <c r="EQ180" s="13"/>
      <c r="ER180" s="13"/>
      <c r="ES180" s="13"/>
      <c r="ET180" s="13"/>
      <c r="EU180" s="13"/>
      <c r="EV180" s="13"/>
      <c r="EW180" s="13"/>
      <c r="EX180" s="13"/>
      <c r="EY180" s="13"/>
      <c r="EZ180" s="13"/>
      <c r="FA180" s="13"/>
      <c r="FB180" s="13"/>
      <c r="FC180" s="13"/>
      <c r="FD180" s="13"/>
      <c r="FE180" s="13"/>
      <c r="FF180" s="13"/>
      <c r="FG180" s="13"/>
      <c r="FH180" s="13"/>
      <c r="FI180" s="13"/>
      <c r="FJ180" s="13"/>
      <c r="FK180" s="13"/>
      <c r="FL180" s="13"/>
      <c r="FM180" s="13"/>
      <c r="FN180" s="13"/>
      <c r="FO180" s="13"/>
      <c r="FP180" s="13"/>
      <c r="FQ180" s="13"/>
      <c r="FR180" s="13"/>
      <c r="FS180" s="13"/>
      <c r="FT180" s="13"/>
      <c r="FU180" s="13"/>
      <c r="FV180" s="13"/>
      <c r="FW180" s="13"/>
      <c r="FX180" s="13"/>
      <c r="FY180" s="13"/>
      <c r="FZ180" s="13"/>
      <c r="GA180" s="13"/>
      <c r="GB180" s="13"/>
      <c r="GC180" s="13"/>
      <c r="GD180" s="13"/>
      <c r="GE180" s="13"/>
      <c r="GF180" s="13"/>
      <c r="GG180" s="13"/>
      <c r="GH180" s="13"/>
      <c r="GI180" s="13"/>
      <c r="GJ180" s="13"/>
      <c r="GK180" s="13"/>
      <c r="GL180" s="13"/>
      <c r="GM180" s="13"/>
      <c r="GN180" s="13"/>
      <c r="GO180" s="13"/>
      <c r="GP180" s="13"/>
      <c r="GQ180" s="13"/>
      <c r="GR180" s="13"/>
      <c r="GS180" s="13"/>
      <c r="GT180" s="13"/>
      <c r="GU180" s="13"/>
      <c r="GV180" s="13"/>
      <c r="GW180" s="13"/>
      <c r="GX180" s="13"/>
      <c r="GY180" s="13"/>
      <c r="GZ180" s="13"/>
      <c r="HA180" s="13"/>
      <c r="HB180" s="13"/>
      <c r="HC180" s="13"/>
      <c r="HD180" s="13"/>
      <c r="HE180" s="13"/>
      <c r="HF180" s="13"/>
      <c r="HG180" s="13"/>
      <c r="HH180" s="13"/>
      <c r="HI180" s="13"/>
      <c r="HJ180" s="13"/>
      <c r="HK180" s="13"/>
      <c r="HL180" s="13"/>
      <c r="HM180" s="13"/>
      <c r="HN180" s="13"/>
      <c r="HO180" s="13"/>
      <c r="HP180" s="13"/>
      <c r="HQ180" s="13"/>
      <c r="HR180" s="13"/>
      <c r="HS180" s="13"/>
      <c r="HT180" s="13"/>
      <c r="HU180" s="13"/>
      <c r="HV180" s="13"/>
      <c r="HW180" s="13"/>
      <c r="HX180" s="13"/>
      <c r="HY180" s="13"/>
      <c r="HZ180" s="13"/>
      <c r="IA180" s="13"/>
      <c r="IB180" s="13"/>
      <c r="IC180" s="13"/>
      <c r="ID180" s="13"/>
      <c r="IE180" s="13"/>
      <c r="IF180" s="13"/>
      <c r="IG180" s="13"/>
      <c r="IH180" s="13"/>
      <c r="II180" s="13"/>
      <c r="IJ180" s="13"/>
      <c r="IK180" s="13"/>
    </row>
    <row r="181" spans="2:245" s="14" customFormat="1" ht="39.75" customHeight="1" x14ac:dyDescent="0.3">
      <c r="B181" s="228" t="s">
        <v>2</v>
      </c>
      <c r="C181" s="230" t="s">
        <v>20</v>
      </c>
      <c r="D181" s="210" t="s">
        <v>183</v>
      </c>
      <c r="E181" s="211"/>
      <c r="F181" s="212"/>
      <c r="G181" s="212"/>
      <c r="H181" s="213"/>
      <c r="I181" s="210" t="s">
        <v>184</v>
      </c>
      <c r="J181" s="211"/>
      <c r="K181" s="214"/>
      <c r="L181" s="214"/>
      <c r="M181" s="215"/>
      <c r="N181" s="224" t="s">
        <v>185</v>
      </c>
      <c r="O181" s="225"/>
      <c r="P181" s="226"/>
      <c r="Q181" s="226"/>
      <c r="R181" s="227"/>
      <c r="S181" s="15"/>
      <c r="T181" s="15"/>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c r="BI181" s="13"/>
      <c r="BJ181" s="13"/>
      <c r="BK181" s="13"/>
      <c r="BL181" s="13"/>
      <c r="BM181" s="13"/>
      <c r="BN181" s="13"/>
      <c r="BO181" s="13"/>
      <c r="BP181" s="13"/>
      <c r="BQ181" s="13"/>
      <c r="BR181" s="13"/>
      <c r="BS181" s="13"/>
      <c r="BT181" s="13"/>
      <c r="BU181" s="13"/>
      <c r="BV181" s="13"/>
      <c r="BW181" s="13"/>
      <c r="BX181" s="13"/>
      <c r="BY181" s="13"/>
      <c r="BZ181" s="13"/>
      <c r="CA181" s="13"/>
      <c r="CB181" s="13"/>
      <c r="CC181" s="13"/>
      <c r="CD181" s="13"/>
      <c r="CE181" s="13"/>
      <c r="CF181" s="13"/>
      <c r="CG181" s="13"/>
      <c r="CH181" s="13"/>
      <c r="CI181" s="13"/>
      <c r="CJ181" s="13"/>
      <c r="CK181" s="13"/>
      <c r="CL181" s="13"/>
      <c r="CM181" s="13"/>
      <c r="CN181" s="13"/>
      <c r="CO181" s="13"/>
      <c r="CP181" s="13"/>
      <c r="CQ181" s="13"/>
      <c r="CR181" s="13"/>
      <c r="CS181" s="13"/>
      <c r="CT181" s="13"/>
      <c r="CU181" s="13"/>
      <c r="CV181" s="13"/>
      <c r="CW181" s="13"/>
      <c r="CX181" s="13"/>
      <c r="CY181" s="13"/>
      <c r="CZ181" s="13"/>
      <c r="DA181" s="13"/>
      <c r="DB181" s="13"/>
      <c r="DC181" s="13"/>
      <c r="DD181" s="13"/>
      <c r="DE181" s="13"/>
      <c r="DF181" s="13"/>
      <c r="DG181" s="13"/>
      <c r="DH181" s="13"/>
      <c r="DI181" s="13"/>
      <c r="DJ181" s="13"/>
      <c r="DK181" s="13"/>
      <c r="DL181" s="13"/>
      <c r="DM181" s="13"/>
      <c r="DN181" s="13"/>
      <c r="DO181" s="13"/>
      <c r="DP181" s="13"/>
      <c r="DQ181" s="13"/>
      <c r="DR181" s="13"/>
      <c r="DS181" s="13"/>
      <c r="DT181" s="13"/>
      <c r="DU181" s="13"/>
      <c r="DV181" s="13"/>
      <c r="DW181" s="13"/>
      <c r="DX181" s="13"/>
      <c r="DY181" s="13"/>
      <c r="DZ181" s="13"/>
      <c r="EA181" s="13"/>
      <c r="EB181" s="13"/>
      <c r="EC181" s="13"/>
      <c r="ED181" s="13"/>
      <c r="EE181" s="13"/>
      <c r="EF181" s="13"/>
      <c r="EG181" s="13"/>
      <c r="EH181" s="13"/>
      <c r="EI181" s="13"/>
      <c r="EJ181" s="13"/>
      <c r="EK181" s="13"/>
      <c r="EL181" s="13"/>
      <c r="EM181" s="13"/>
      <c r="EN181" s="13"/>
      <c r="EO181" s="13"/>
      <c r="EP181" s="13"/>
      <c r="EQ181" s="13"/>
      <c r="ER181" s="13"/>
      <c r="ES181" s="13"/>
      <c r="ET181" s="13"/>
      <c r="EU181" s="13"/>
      <c r="EV181" s="13"/>
      <c r="EW181" s="13"/>
      <c r="EX181" s="13"/>
      <c r="EY181" s="13"/>
      <c r="EZ181" s="13"/>
      <c r="FA181" s="13"/>
      <c r="FB181" s="13"/>
      <c r="FC181" s="13"/>
      <c r="FD181" s="13"/>
      <c r="FE181" s="13"/>
      <c r="FF181" s="13"/>
      <c r="FG181" s="13"/>
      <c r="FH181" s="13"/>
      <c r="FI181" s="13"/>
      <c r="FJ181" s="13"/>
      <c r="FK181" s="13"/>
      <c r="FL181" s="13"/>
      <c r="FM181" s="13"/>
      <c r="FN181" s="13"/>
      <c r="FO181" s="13"/>
      <c r="FP181" s="13"/>
      <c r="FQ181" s="13"/>
      <c r="FR181" s="13"/>
      <c r="FS181" s="13"/>
      <c r="FT181" s="13"/>
      <c r="FU181" s="13"/>
      <c r="FV181" s="13"/>
      <c r="FW181" s="13"/>
      <c r="FX181" s="13"/>
      <c r="FY181" s="13"/>
      <c r="FZ181" s="13"/>
      <c r="GA181" s="13"/>
      <c r="GB181" s="13"/>
      <c r="GC181" s="13"/>
      <c r="GD181" s="13"/>
      <c r="GE181" s="13"/>
      <c r="GF181" s="13"/>
      <c r="GG181" s="13"/>
      <c r="GH181" s="13"/>
      <c r="GI181" s="13"/>
      <c r="GJ181" s="13"/>
      <c r="GK181" s="13"/>
      <c r="GL181" s="13"/>
      <c r="GM181" s="13"/>
      <c r="GN181" s="13"/>
      <c r="GO181" s="13"/>
      <c r="GP181" s="13"/>
      <c r="GQ181" s="13"/>
      <c r="GR181" s="13"/>
      <c r="GS181" s="13"/>
      <c r="GT181" s="13"/>
      <c r="GU181" s="13"/>
      <c r="GV181" s="13"/>
      <c r="GW181" s="13"/>
      <c r="GX181" s="13"/>
      <c r="GY181" s="13"/>
      <c r="GZ181" s="13"/>
      <c r="HA181" s="13"/>
      <c r="HB181" s="13"/>
      <c r="HC181" s="13"/>
      <c r="HD181" s="13"/>
      <c r="HE181" s="13"/>
      <c r="HF181" s="13"/>
      <c r="HG181" s="13"/>
      <c r="HH181" s="13"/>
      <c r="HI181" s="13"/>
      <c r="HJ181" s="13"/>
      <c r="HK181" s="13"/>
      <c r="HL181" s="13"/>
      <c r="HM181" s="13"/>
      <c r="HN181" s="13"/>
      <c r="HO181" s="13"/>
      <c r="HP181" s="13"/>
      <c r="HQ181" s="13"/>
      <c r="HR181" s="13"/>
      <c r="HS181" s="13"/>
      <c r="HT181" s="13"/>
      <c r="HU181" s="13"/>
      <c r="HV181" s="13"/>
      <c r="HW181" s="13"/>
      <c r="HX181" s="13"/>
      <c r="HY181" s="13"/>
      <c r="HZ181" s="13"/>
      <c r="IA181" s="13"/>
      <c r="IB181" s="13"/>
      <c r="IC181" s="13"/>
      <c r="ID181" s="13"/>
      <c r="IE181" s="13"/>
      <c r="IF181" s="13"/>
      <c r="IG181" s="13"/>
      <c r="IH181" s="13"/>
      <c r="II181" s="13"/>
      <c r="IJ181" s="13"/>
      <c r="IK181" s="13"/>
    </row>
    <row r="182" spans="2:245" s="14" customFormat="1" ht="177" customHeight="1" x14ac:dyDescent="0.3">
      <c r="B182" s="229"/>
      <c r="C182" s="231"/>
      <c r="D182" s="22" t="s">
        <v>362</v>
      </c>
      <c r="E182" s="22" t="s">
        <v>391</v>
      </c>
      <c r="F182" s="22" t="s">
        <v>392</v>
      </c>
      <c r="G182" s="86" t="s">
        <v>393</v>
      </c>
      <c r="H182" s="87" t="s">
        <v>388</v>
      </c>
      <c r="I182" s="22" t="s">
        <v>362</v>
      </c>
      <c r="J182" s="22" t="s">
        <v>394</v>
      </c>
      <c r="K182" s="22" t="s">
        <v>392</v>
      </c>
      <c r="L182" s="86" t="s">
        <v>395</v>
      </c>
      <c r="M182" s="87" t="s">
        <v>388</v>
      </c>
      <c r="N182" s="22" t="s">
        <v>362</v>
      </c>
      <c r="O182" s="22" t="s">
        <v>394</v>
      </c>
      <c r="P182" s="22" t="s">
        <v>396</v>
      </c>
      <c r="Q182" s="86" t="s">
        <v>395</v>
      </c>
      <c r="R182" s="87" t="s">
        <v>388</v>
      </c>
      <c r="S182" s="15"/>
      <c r="T182" s="15"/>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c r="BI182" s="13"/>
      <c r="BJ182" s="13"/>
      <c r="BK182" s="13"/>
      <c r="BL182" s="13"/>
      <c r="BM182" s="13"/>
      <c r="BN182" s="13"/>
      <c r="BO182" s="13"/>
      <c r="BP182" s="13"/>
      <c r="BQ182" s="13"/>
      <c r="BR182" s="13"/>
      <c r="BS182" s="13"/>
      <c r="BT182" s="13"/>
      <c r="BU182" s="13"/>
      <c r="BV182" s="13"/>
      <c r="BW182" s="13"/>
      <c r="BX182" s="13"/>
      <c r="BY182" s="13"/>
      <c r="BZ182" s="13"/>
      <c r="CA182" s="13"/>
      <c r="CB182" s="13"/>
      <c r="CC182" s="13"/>
      <c r="CD182" s="13"/>
      <c r="CE182" s="13"/>
      <c r="CF182" s="13"/>
      <c r="CG182" s="13"/>
      <c r="CH182" s="13"/>
      <c r="CI182" s="13"/>
      <c r="CJ182" s="13"/>
      <c r="CK182" s="13"/>
      <c r="CL182" s="13"/>
      <c r="CM182" s="13"/>
      <c r="CN182" s="13"/>
      <c r="CO182" s="13"/>
      <c r="CP182" s="13"/>
      <c r="CQ182" s="13"/>
      <c r="CR182" s="13"/>
      <c r="CS182" s="13"/>
      <c r="CT182" s="13"/>
      <c r="CU182" s="13"/>
      <c r="CV182" s="13"/>
      <c r="CW182" s="13"/>
      <c r="CX182" s="13"/>
      <c r="CY182" s="13"/>
      <c r="CZ182" s="13"/>
      <c r="DA182" s="13"/>
      <c r="DB182" s="13"/>
      <c r="DC182" s="13"/>
      <c r="DD182" s="13"/>
      <c r="DE182" s="13"/>
      <c r="DF182" s="13"/>
      <c r="DG182" s="13"/>
      <c r="DH182" s="13"/>
      <c r="DI182" s="13"/>
      <c r="DJ182" s="13"/>
      <c r="DK182" s="13"/>
      <c r="DL182" s="13"/>
      <c r="DM182" s="13"/>
      <c r="DN182" s="13"/>
      <c r="DO182" s="13"/>
      <c r="DP182" s="13"/>
      <c r="DQ182" s="13"/>
      <c r="DR182" s="13"/>
      <c r="DS182" s="13"/>
      <c r="DT182" s="13"/>
      <c r="DU182" s="13"/>
      <c r="DV182" s="13"/>
      <c r="DW182" s="13"/>
      <c r="DX182" s="13"/>
      <c r="DY182" s="13"/>
      <c r="DZ182" s="13"/>
      <c r="EA182" s="13"/>
      <c r="EB182" s="13"/>
      <c r="EC182" s="13"/>
      <c r="ED182" s="13"/>
      <c r="EE182" s="13"/>
      <c r="EF182" s="13"/>
      <c r="EG182" s="13"/>
      <c r="EH182" s="13"/>
      <c r="EI182" s="13"/>
      <c r="EJ182" s="13"/>
      <c r="EK182" s="13"/>
      <c r="EL182" s="13"/>
      <c r="EM182" s="13"/>
      <c r="EN182" s="13"/>
      <c r="EO182" s="13"/>
      <c r="EP182" s="13"/>
      <c r="EQ182" s="13"/>
      <c r="ER182" s="13"/>
      <c r="ES182" s="13"/>
      <c r="ET182" s="13"/>
      <c r="EU182" s="13"/>
      <c r="EV182" s="13"/>
      <c r="EW182" s="13"/>
      <c r="EX182" s="13"/>
      <c r="EY182" s="13"/>
      <c r="EZ182" s="13"/>
      <c r="FA182" s="13"/>
      <c r="FB182" s="13"/>
      <c r="FC182" s="13"/>
      <c r="FD182" s="13"/>
      <c r="FE182" s="13"/>
      <c r="FF182" s="13"/>
      <c r="FG182" s="13"/>
      <c r="FH182" s="13"/>
      <c r="FI182" s="13"/>
      <c r="FJ182" s="13"/>
      <c r="FK182" s="13"/>
      <c r="FL182" s="13"/>
      <c r="FM182" s="13"/>
      <c r="FN182" s="13"/>
      <c r="FO182" s="13"/>
      <c r="FP182" s="13"/>
      <c r="FQ182" s="13"/>
      <c r="FR182" s="13"/>
      <c r="FS182" s="13"/>
      <c r="FT182" s="13"/>
      <c r="FU182" s="13"/>
      <c r="FV182" s="13"/>
      <c r="FW182" s="13"/>
      <c r="FX182" s="13"/>
      <c r="FY182" s="13"/>
      <c r="FZ182" s="13"/>
      <c r="GA182" s="13"/>
      <c r="GB182" s="13"/>
      <c r="GC182" s="13"/>
      <c r="GD182" s="13"/>
      <c r="GE182" s="13"/>
      <c r="GF182" s="13"/>
      <c r="GG182" s="13"/>
      <c r="GH182" s="13"/>
      <c r="GI182" s="13"/>
      <c r="GJ182" s="13"/>
      <c r="GK182" s="13"/>
      <c r="GL182" s="13"/>
      <c r="GM182" s="13"/>
      <c r="GN182" s="13"/>
      <c r="GO182" s="13"/>
      <c r="GP182" s="13"/>
      <c r="GQ182" s="13"/>
      <c r="GR182" s="13"/>
      <c r="GS182" s="13"/>
      <c r="GT182" s="13"/>
      <c r="GU182" s="13"/>
      <c r="GV182" s="13"/>
      <c r="GW182" s="13"/>
      <c r="GX182" s="13"/>
      <c r="GY182" s="13"/>
      <c r="GZ182" s="13"/>
      <c r="HA182" s="13"/>
      <c r="HB182" s="13"/>
      <c r="HC182" s="13"/>
      <c r="HD182" s="13"/>
      <c r="HE182" s="13"/>
      <c r="HF182" s="13"/>
      <c r="HG182" s="13"/>
      <c r="HH182" s="13"/>
      <c r="HI182" s="13"/>
      <c r="HJ182" s="13"/>
      <c r="HK182" s="13"/>
      <c r="HL182" s="13"/>
      <c r="HM182" s="13"/>
      <c r="HN182" s="13"/>
      <c r="HO182" s="13"/>
      <c r="HP182" s="13"/>
      <c r="HQ182" s="13"/>
      <c r="HR182" s="13"/>
      <c r="HS182" s="13"/>
      <c r="HT182" s="13"/>
      <c r="HU182" s="13"/>
      <c r="HV182" s="13"/>
      <c r="HW182" s="13"/>
      <c r="HX182" s="13"/>
      <c r="HY182" s="13"/>
      <c r="HZ182" s="13"/>
      <c r="IA182" s="13"/>
      <c r="IB182" s="13"/>
      <c r="IC182" s="13"/>
      <c r="ID182" s="13"/>
      <c r="IE182" s="13"/>
      <c r="IF182" s="13"/>
      <c r="IG182" s="13"/>
      <c r="IH182" s="13"/>
      <c r="II182" s="13"/>
      <c r="IJ182" s="13"/>
      <c r="IK182" s="13"/>
    </row>
    <row r="183" spans="2:245" s="14" customFormat="1" ht="63.75" customHeight="1" x14ac:dyDescent="0.3">
      <c r="B183" s="55" t="s">
        <v>64</v>
      </c>
      <c r="C183" s="79" t="s">
        <v>344</v>
      </c>
      <c r="D183" s="67">
        <v>17943924</v>
      </c>
      <c r="E183" s="67">
        <v>8916803</v>
      </c>
      <c r="F183" s="67">
        <v>8453747.5199999996</v>
      </c>
      <c r="G183" s="68">
        <f t="shared" si="119"/>
        <v>94.806933830432271</v>
      </c>
      <c r="H183" s="67">
        <f t="shared" si="120"/>
        <v>-463055.48000000045</v>
      </c>
      <c r="I183" s="67"/>
      <c r="J183" s="67"/>
      <c r="K183" s="67"/>
      <c r="L183" s="69"/>
      <c r="M183" s="67"/>
      <c r="N183" s="67">
        <f t="shared" si="121"/>
        <v>17943924</v>
      </c>
      <c r="O183" s="67">
        <f t="shared" si="122"/>
        <v>8916803</v>
      </c>
      <c r="P183" s="67">
        <f t="shared" si="123"/>
        <v>8453747.5199999996</v>
      </c>
      <c r="Q183" s="70">
        <f t="shared" si="124"/>
        <v>94.806933830432271</v>
      </c>
      <c r="R183" s="67">
        <f t="shared" si="125"/>
        <v>-463055.48000000045</v>
      </c>
      <c r="S183" s="15"/>
      <c r="T183" s="15"/>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c r="BI183" s="13"/>
      <c r="BJ183" s="13"/>
      <c r="BK183" s="13"/>
      <c r="BL183" s="13"/>
      <c r="BM183" s="13"/>
      <c r="BN183" s="13"/>
      <c r="BO183" s="13"/>
      <c r="BP183" s="13"/>
      <c r="BQ183" s="13"/>
      <c r="BR183" s="13"/>
      <c r="BS183" s="13"/>
      <c r="BT183" s="13"/>
      <c r="BU183" s="13"/>
      <c r="BV183" s="13"/>
      <c r="BW183" s="13"/>
      <c r="BX183" s="13"/>
      <c r="BY183" s="13"/>
      <c r="BZ183" s="13"/>
      <c r="CA183" s="13"/>
      <c r="CB183" s="13"/>
      <c r="CC183" s="13"/>
      <c r="CD183" s="13"/>
      <c r="CE183" s="13"/>
      <c r="CF183" s="13"/>
      <c r="CG183" s="13"/>
      <c r="CH183" s="13"/>
      <c r="CI183" s="13"/>
      <c r="CJ183" s="13"/>
      <c r="CK183" s="13"/>
      <c r="CL183" s="13"/>
      <c r="CM183" s="13"/>
      <c r="CN183" s="13"/>
      <c r="CO183" s="13"/>
      <c r="CP183" s="13"/>
      <c r="CQ183" s="13"/>
      <c r="CR183" s="13"/>
      <c r="CS183" s="13"/>
      <c r="CT183" s="13"/>
      <c r="CU183" s="13"/>
      <c r="CV183" s="13"/>
      <c r="CW183" s="13"/>
      <c r="CX183" s="13"/>
      <c r="CY183" s="13"/>
      <c r="CZ183" s="13"/>
      <c r="DA183" s="13"/>
      <c r="DB183" s="13"/>
      <c r="DC183" s="13"/>
      <c r="DD183" s="13"/>
      <c r="DE183" s="13"/>
      <c r="DF183" s="13"/>
      <c r="DG183" s="13"/>
      <c r="DH183" s="13"/>
      <c r="DI183" s="13"/>
      <c r="DJ183" s="13"/>
      <c r="DK183" s="13"/>
      <c r="DL183" s="13"/>
      <c r="DM183" s="13"/>
      <c r="DN183" s="13"/>
      <c r="DO183" s="13"/>
      <c r="DP183" s="13"/>
      <c r="DQ183" s="13"/>
      <c r="DR183" s="13"/>
      <c r="DS183" s="13"/>
      <c r="DT183" s="13"/>
      <c r="DU183" s="13"/>
      <c r="DV183" s="13"/>
      <c r="DW183" s="13"/>
      <c r="DX183" s="13"/>
      <c r="DY183" s="13"/>
      <c r="DZ183" s="13"/>
      <c r="EA183" s="13"/>
      <c r="EB183" s="13"/>
      <c r="EC183" s="13"/>
      <c r="ED183" s="13"/>
      <c r="EE183" s="13"/>
      <c r="EF183" s="13"/>
      <c r="EG183" s="13"/>
      <c r="EH183" s="13"/>
      <c r="EI183" s="13"/>
      <c r="EJ183" s="13"/>
      <c r="EK183" s="13"/>
      <c r="EL183" s="13"/>
      <c r="EM183" s="13"/>
      <c r="EN183" s="13"/>
      <c r="EO183" s="13"/>
      <c r="EP183" s="13"/>
      <c r="EQ183" s="13"/>
      <c r="ER183" s="13"/>
      <c r="ES183" s="13"/>
      <c r="ET183" s="13"/>
      <c r="EU183" s="13"/>
      <c r="EV183" s="13"/>
      <c r="EW183" s="13"/>
      <c r="EX183" s="13"/>
      <c r="EY183" s="13"/>
      <c r="EZ183" s="13"/>
      <c r="FA183" s="13"/>
      <c r="FB183" s="13"/>
      <c r="FC183" s="13"/>
      <c r="FD183" s="13"/>
      <c r="FE183" s="13"/>
      <c r="FF183" s="13"/>
      <c r="FG183" s="13"/>
      <c r="FH183" s="13"/>
      <c r="FI183" s="13"/>
      <c r="FJ183" s="13"/>
      <c r="FK183" s="13"/>
      <c r="FL183" s="13"/>
      <c r="FM183" s="13"/>
      <c r="FN183" s="13"/>
      <c r="FO183" s="13"/>
      <c r="FP183" s="13"/>
      <c r="FQ183" s="13"/>
      <c r="FR183" s="13"/>
      <c r="FS183" s="13"/>
      <c r="FT183" s="13"/>
      <c r="FU183" s="13"/>
      <c r="FV183" s="13"/>
      <c r="FW183" s="13"/>
      <c r="FX183" s="13"/>
      <c r="FY183" s="13"/>
      <c r="FZ183" s="13"/>
      <c r="GA183" s="13"/>
      <c r="GB183" s="13"/>
      <c r="GC183" s="13"/>
      <c r="GD183" s="13"/>
      <c r="GE183" s="13"/>
      <c r="GF183" s="13"/>
      <c r="GG183" s="13"/>
      <c r="GH183" s="13"/>
      <c r="GI183" s="13"/>
      <c r="GJ183" s="13"/>
      <c r="GK183" s="13"/>
      <c r="GL183" s="13"/>
      <c r="GM183" s="13"/>
      <c r="GN183" s="13"/>
      <c r="GO183" s="13"/>
      <c r="GP183" s="13"/>
      <c r="GQ183" s="13"/>
      <c r="GR183" s="13"/>
      <c r="GS183" s="13"/>
      <c r="GT183" s="13"/>
      <c r="GU183" s="13"/>
      <c r="GV183" s="13"/>
      <c r="GW183" s="13"/>
      <c r="GX183" s="13"/>
      <c r="GY183" s="13"/>
      <c r="GZ183" s="13"/>
      <c r="HA183" s="13"/>
      <c r="HB183" s="13"/>
      <c r="HC183" s="13"/>
      <c r="HD183" s="13"/>
      <c r="HE183" s="13"/>
      <c r="HF183" s="13"/>
      <c r="HG183" s="13"/>
      <c r="HH183" s="13"/>
      <c r="HI183" s="13"/>
      <c r="HJ183" s="13"/>
      <c r="HK183" s="13"/>
      <c r="HL183" s="13"/>
      <c r="HM183" s="13"/>
      <c r="HN183" s="13"/>
      <c r="HO183" s="13"/>
      <c r="HP183" s="13"/>
      <c r="HQ183" s="13"/>
      <c r="HR183" s="13"/>
      <c r="HS183" s="13"/>
      <c r="HT183" s="13"/>
      <c r="HU183" s="13"/>
      <c r="HV183" s="13"/>
      <c r="HW183" s="13"/>
      <c r="HX183" s="13"/>
      <c r="HY183" s="13"/>
      <c r="HZ183" s="13"/>
      <c r="IA183" s="13"/>
      <c r="IB183" s="13"/>
      <c r="IC183" s="13"/>
      <c r="ID183" s="13"/>
      <c r="IE183" s="13"/>
      <c r="IF183" s="13"/>
      <c r="IG183" s="13"/>
      <c r="IH183" s="13"/>
      <c r="II183" s="13"/>
      <c r="IJ183" s="13"/>
      <c r="IK183" s="13"/>
    </row>
    <row r="184" spans="2:245" s="14" customFormat="1" ht="46.5" customHeight="1" x14ac:dyDescent="0.3">
      <c r="B184" s="142" t="s">
        <v>166</v>
      </c>
      <c r="C184" s="138" t="s">
        <v>180</v>
      </c>
      <c r="D184" s="71">
        <f>SUM(D185:D186)</f>
        <v>12582857</v>
      </c>
      <c r="E184" s="71">
        <f>SUM(E185:E186)</f>
        <v>6793987</v>
      </c>
      <c r="F184" s="71">
        <f>SUM(F185:F186)</f>
        <v>5307551.79</v>
      </c>
      <c r="G184" s="72">
        <f t="shared" si="119"/>
        <v>78.121312124971681</v>
      </c>
      <c r="H184" s="71">
        <f t="shared" si="120"/>
        <v>-1486435.21</v>
      </c>
      <c r="I184" s="71"/>
      <c r="J184" s="71"/>
      <c r="K184" s="71"/>
      <c r="L184" s="69"/>
      <c r="M184" s="67"/>
      <c r="N184" s="71">
        <f>SUM(D184+I184)</f>
        <v>12582857</v>
      </c>
      <c r="O184" s="71">
        <f t="shared" si="122"/>
        <v>6793987</v>
      </c>
      <c r="P184" s="71">
        <f t="shared" si="123"/>
        <v>5307551.79</v>
      </c>
      <c r="Q184" s="74">
        <f t="shared" si="124"/>
        <v>78.121312124971681</v>
      </c>
      <c r="R184" s="71">
        <f t="shared" si="125"/>
        <v>-1486435.21</v>
      </c>
      <c r="S184" s="15"/>
      <c r="T184" s="15"/>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c r="BI184" s="13"/>
      <c r="BJ184" s="13"/>
      <c r="BK184" s="13"/>
      <c r="BL184" s="13"/>
      <c r="BM184" s="13"/>
      <c r="BN184" s="13"/>
      <c r="BO184" s="13"/>
      <c r="BP184" s="13"/>
      <c r="BQ184" s="13"/>
      <c r="BR184" s="13"/>
      <c r="BS184" s="13"/>
      <c r="BT184" s="13"/>
      <c r="BU184" s="13"/>
      <c r="BV184" s="13"/>
      <c r="BW184" s="13"/>
      <c r="BX184" s="13"/>
      <c r="BY184" s="13"/>
      <c r="BZ184" s="13"/>
      <c r="CA184" s="13"/>
      <c r="CB184" s="13"/>
      <c r="CC184" s="13"/>
      <c r="CD184" s="13"/>
      <c r="CE184" s="13"/>
      <c r="CF184" s="13"/>
      <c r="CG184" s="13"/>
      <c r="CH184" s="13"/>
      <c r="CI184" s="13"/>
      <c r="CJ184" s="13"/>
      <c r="CK184" s="13"/>
      <c r="CL184" s="13"/>
      <c r="CM184" s="13"/>
      <c r="CN184" s="13"/>
      <c r="CO184" s="13"/>
      <c r="CP184" s="13"/>
      <c r="CQ184" s="13"/>
      <c r="CR184" s="13"/>
      <c r="CS184" s="13"/>
      <c r="CT184" s="13"/>
      <c r="CU184" s="13"/>
      <c r="CV184" s="13"/>
      <c r="CW184" s="13"/>
      <c r="CX184" s="13"/>
      <c r="CY184" s="13"/>
      <c r="CZ184" s="13"/>
      <c r="DA184" s="13"/>
      <c r="DB184" s="13"/>
      <c r="DC184" s="13"/>
      <c r="DD184" s="13"/>
      <c r="DE184" s="13"/>
      <c r="DF184" s="13"/>
      <c r="DG184" s="13"/>
      <c r="DH184" s="13"/>
      <c r="DI184" s="13"/>
      <c r="DJ184" s="13"/>
      <c r="DK184" s="13"/>
      <c r="DL184" s="13"/>
      <c r="DM184" s="13"/>
      <c r="DN184" s="13"/>
      <c r="DO184" s="13"/>
      <c r="DP184" s="13"/>
      <c r="DQ184" s="13"/>
      <c r="DR184" s="13"/>
      <c r="DS184" s="13"/>
      <c r="DT184" s="13"/>
      <c r="DU184" s="13"/>
      <c r="DV184" s="13"/>
      <c r="DW184" s="13"/>
      <c r="DX184" s="13"/>
      <c r="DY184" s="13"/>
      <c r="DZ184" s="13"/>
      <c r="EA184" s="13"/>
      <c r="EB184" s="13"/>
      <c r="EC184" s="13"/>
      <c r="ED184" s="13"/>
      <c r="EE184" s="13"/>
      <c r="EF184" s="13"/>
      <c r="EG184" s="13"/>
      <c r="EH184" s="13"/>
      <c r="EI184" s="13"/>
      <c r="EJ184" s="13"/>
      <c r="EK184" s="13"/>
      <c r="EL184" s="13"/>
      <c r="EM184" s="13"/>
      <c r="EN184" s="13"/>
      <c r="EO184" s="13"/>
      <c r="EP184" s="13"/>
      <c r="EQ184" s="13"/>
      <c r="ER184" s="13"/>
      <c r="ES184" s="13"/>
      <c r="ET184" s="13"/>
      <c r="EU184" s="13"/>
      <c r="EV184" s="13"/>
      <c r="EW184" s="13"/>
      <c r="EX184" s="13"/>
      <c r="EY184" s="13"/>
      <c r="EZ184" s="13"/>
      <c r="FA184" s="13"/>
      <c r="FB184" s="13"/>
      <c r="FC184" s="13"/>
      <c r="FD184" s="13"/>
      <c r="FE184" s="13"/>
      <c r="FF184" s="13"/>
      <c r="FG184" s="13"/>
      <c r="FH184" s="13"/>
      <c r="FI184" s="13"/>
      <c r="FJ184" s="13"/>
      <c r="FK184" s="13"/>
      <c r="FL184" s="13"/>
      <c r="FM184" s="13"/>
      <c r="FN184" s="13"/>
      <c r="FO184" s="13"/>
      <c r="FP184" s="13"/>
      <c r="FQ184" s="13"/>
      <c r="FR184" s="13"/>
      <c r="FS184" s="13"/>
      <c r="FT184" s="13"/>
      <c r="FU184" s="13"/>
      <c r="FV184" s="13"/>
      <c r="FW184" s="13"/>
      <c r="FX184" s="13"/>
      <c r="FY184" s="13"/>
      <c r="FZ184" s="13"/>
      <c r="GA184" s="13"/>
      <c r="GB184" s="13"/>
      <c r="GC184" s="13"/>
      <c r="GD184" s="13"/>
      <c r="GE184" s="13"/>
      <c r="GF184" s="13"/>
      <c r="GG184" s="13"/>
      <c r="GH184" s="13"/>
      <c r="GI184" s="13"/>
      <c r="GJ184" s="13"/>
      <c r="GK184" s="13"/>
      <c r="GL184" s="13"/>
      <c r="GM184" s="13"/>
      <c r="GN184" s="13"/>
      <c r="GO184" s="13"/>
      <c r="GP184" s="13"/>
      <c r="GQ184" s="13"/>
      <c r="GR184" s="13"/>
      <c r="GS184" s="13"/>
      <c r="GT184" s="13"/>
      <c r="GU184" s="13"/>
      <c r="GV184" s="13"/>
      <c r="GW184" s="13"/>
      <c r="GX184" s="13"/>
      <c r="GY184" s="13"/>
      <c r="GZ184" s="13"/>
      <c r="HA184" s="13"/>
      <c r="HB184" s="13"/>
      <c r="HC184" s="13"/>
      <c r="HD184" s="13"/>
      <c r="HE184" s="13"/>
      <c r="HF184" s="13"/>
      <c r="HG184" s="13"/>
      <c r="HH184" s="13"/>
      <c r="HI184" s="13"/>
      <c r="HJ184" s="13"/>
      <c r="HK184" s="13"/>
      <c r="HL184" s="13"/>
      <c r="HM184" s="13"/>
      <c r="HN184" s="13"/>
      <c r="HO184" s="13"/>
      <c r="HP184" s="13"/>
      <c r="HQ184" s="13"/>
      <c r="HR184" s="13"/>
      <c r="HS184" s="13"/>
      <c r="HT184" s="13"/>
      <c r="HU184" s="13"/>
      <c r="HV184" s="13"/>
      <c r="HW184" s="13"/>
      <c r="HX184" s="13"/>
      <c r="HY184" s="13"/>
      <c r="HZ184" s="13"/>
      <c r="IA184" s="13"/>
      <c r="IB184" s="13"/>
      <c r="IC184" s="13"/>
      <c r="ID184" s="13"/>
      <c r="IE184" s="13"/>
      <c r="IF184" s="13"/>
      <c r="IG184" s="13"/>
      <c r="IH184" s="13"/>
      <c r="II184" s="13"/>
      <c r="IJ184" s="13"/>
      <c r="IK184" s="13"/>
    </row>
    <row r="185" spans="2:245" s="14" customFormat="1" ht="44.25" customHeight="1" x14ac:dyDescent="0.3">
      <c r="B185" s="55" t="s">
        <v>181</v>
      </c>
      <c r="C185" s="79" t="s">
        <v>345</v>
      </c>
      <c r="D185" s="67">
        <v>11106857</v>
      </c>
      <c r="E185" s="67">
        <v>6307987</v>
      </c>
      <c r="F185" s="67">
        <v>4878640.1900000004</v>
      </c>
      <c r="G185" s="68">
        <f t="shared" si="119"/>
        <v>77.340682376168502</v>
      </c>
      <c r="H185" s="67">
        <f t="shared" si="120"/>
        <v>-1429346.8099999996</v>
      </c>
      <c r="I185" s="67"/>
      <c r="J185" s="67"/>
      <c r="K185" s="67"/>
      <c r="L185" s="69"/>
      <c r="M185" s="67"/>
      <c r="N185" s="67">
        <f t="shared" si="121"/>
        <v>11106857</v>
      </c>
      <c r="O185" s="67">
        <f t="shared" si="122"/>
        <v>6307987</v>
      </c>
      <c r="P185" s="67">
        <f t="shared" si="123"/>
        <v>4878640.1900000004</v>
      </c>
      <c r="Q185" s="70">
        <f t="shared" si="124"/>
        <v>77.340682376168502</v>
      </c>
      <c r="R185" s="67">
        <f t="shared" si="125"/>
        <v>-1429346.8099999996</v>
      </c>
      <c r="S185" s="15"/>
      <c r="T185" s="15"/>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c r="BI185" s="13"/>
      <c r="BJ185" s="13"/>
      <c r="BK185" s="13"/>
      <c r="BL185" s="13"/>
      <c r="BM185" s="13"/>
      <c r="BN185" s="13"/>
      <c r="BO185" s="13"/>
      <c r="BP185" s="13"/>
      <c r="BQ185" s="13"/>
      <c r="BR185" s="13"/>
      <c r="BS185" s="13"/>
      <c r="BT185" s="13"/>
      <c r="BU185" s="13"/>
      <c r="BV185" s="13"/>
      <c r="BW185" s="13"/>
      <c r="BX185" s="13"/>
      <c r="BY185" s="13"/>
      <c r="BZ185" s="13"/>
      <c r="CA185" s="13"/>
      <c r="CB185" s="13"/>
      <c r="CC185" s="13"/>
      <c r="CD185" s="13"/>
      <c r="CE185" s="13"/>
      <c r="CF185" s="13"/>
      <c r="CG185" s="13"/>
      <c r="CH185" s="13"/>
      <c r="CI185" s="13"/>
      <c r="CJ185" s="13"/>
      <c r="CK185" s="13"/>
      <c r="CL185" s="13"/>
      <c r="CM185" s="13"/>
      <c r="CN185" s="13"/>
      <c r="CO185" s="13"/>
      <c r="CP185" s="13"/>
      <c r="CQ185" s="13"/>
      <c r="CR185" s="13"/>
      <c r="CS185" s="13"/>
      <c r="CT185" s="13"/>
      <c r="CU185" s="13"/>
      <c r="CV185" s="13"/>
      <c r="CW185" s="13"/>
      <c r="CX185" s="13"/>
      <c r="CY185" s="13"/>
      <c r="CZ185" s="13"/>
      <c r="DA185" s="13"/>
      <c r="DB185" s="13"/>
      <c r="DC185" s="13"/>
      <c r="DD185" s="13"/>
      <c r="DE185" s="13"/>
      <c r="DF185" s="13"/>
      <c r="DG185" s="13"/>
      <c r="DH185" s="13"/>
      <c r="DI185" s="13"/>
      <c r="DJ185" s="13"/>
      <c r="DK185" s="13"/>
      <c r="DL185" s="13"/>
      <c r="DM185" s="13"/>
      <c r="DN185" s="13"/>
      <c r="DO185" s="13"/>
      <c r="DP185" s="13"/>
      <c r="DQ185" s="13"/>
      <c r="DR185" s="13"/>
      <c r="DS185" s="13"/>
      <c r="DT185" s="13"/>
      <c r="DU185" s="13"/>
      <c r="DV185" s="13"/>
      <c r="DW185" s="13"/>
      <c r="DX185" s="13"/>
      <c r="DY185" s="13"/>
      <c r="DZ185" s="13"/>
      <c r="EA185" s="13"/>
      <c r="EB185" s="13"/>
      <c r="EC185" s="13"/>
      <c r="ED185" s="13"/>
      <c r="EE185" s="13"/>
      <c r="EF185" s="13"/>
      <c r="EG185" s="13"/>
      <c r="EH185" s="13"/>
      <c r="EI185" s="13"/>
      <c r="EJ185" s="13"/>
      <c r="EK185" s="13"/>
      <c r="EL185" s="13"/>
      <c r="EM185" s="13"/>
      <c r="EN185" s="13"/>
      <c r="EO185" s="13"/>
      <c r="EP185" s="13"/>
      <c r="EQ185" s="13"/>
      <c r="ER185" s="13"/>
      <c r="ES185" s="13"/>
      <c r="ET185" s="13"/>
      <c r="EU185" s="13"/>
      <c r="EV185" s="13"/>
      <c r="EW185" s="13"/>
      <c r="EX185" s="13"/>
      <c r="EY185" s="13"/>
      <c r="EZ185" s="13"/>
      <c r="FA185" s="13"/>
      <c r="FB185" s="13"/>
      <c r="FC185" s="13"/>
      <c r="FD185" s="13"/>
      <c r="FE185" s="13"/>
      <c r="FF185" s="13"/>
      <c r="FG185" s="13"/>
      <c r="FH185" s="13"/>
      <c r="FI185" s="13"/>
      <c r="FJ185" s="13"/>
      <c r="FK185" s="13"/>
      <c r="FL185" s="13"/>
      <c r="FM185" s="13"/>
      <c r="FN185" s="13"/>
      <c r="FO185" s="13"/>
      <c r="FP185" s="13"/>
      <c r="FQ185" s="13"/>
      <c r="FR185" s="13"/>
      <c r="FS185" s="13"/>
      <c r="FT185" s="13"/>
      <c r="FU185" s="13"/>
      <c r="FV185" s="13"/>
      <c r="FW185" s="13"/>
      <c r="FX185" s="13"/>
      <c r="FY185" s="13"/>
      <c r="FZ185" s="13"/>
      <c r="GA185" s="13"/>
      <c r="GB185" s="13"/>
      <c r="GC185" s="13"/>
      <c r="GD185" s="13"/>
      <c r="GE185" s="13"/>
      <c r="GF185" s="13"/>
      <c r="GG185" s="13"/>
      <c r="GH185" s="13"/>
      <c r="GI185" s="13"/>
      <c r="GJ185" s="13"/>
      <c r="GK185" s="13"/>
      <c r="GL185" s="13"/>
      <c r="GM185" s="13"/>
      <c r="GN185" s="13"/>
      <c r="GO185" s="13"/>
      <c r="GP185" s="13"/>
      <c r="GQ185" s="13"/>
      <c r="GR185" s="13"/>
      <c r="GS185" s="13"/>
      <c r="GT185" s="13"/>
      <c r="GU185" s="13"/>
      <c r="GV185" s="13"/>
      <c r="GW185" s="13"/>
      <c r="GX185" s="13"/>
      <c r="GY185" s="13"/>
      <c r="GZ185" s="13"/>
      <c r="HA185" s="13"/>
      <c r="HB185" s="13"/>
      <c r="HC185" s="13"/>
      <c r="HD185" s="13"/>
      <c r="HE185" s="13"/>
      <c r="HF185" s="13"/>
      <c r="HG185" s="13"/>
      <c r="HH185" s="13"/>
      <c r="HI185" s="13"/>
      <c r="HJ185" s="13"/>
      <c r="HK185" s="13"/>
      <c r="HL185" s="13"/>
      <c r="HM185" s="13"/>
      <c r="HN185" s="13"/>
      <c r="HO185" s="13"/>
      <c r="HP185" s="13"/>
      <c r="HQ185" s="13"/>
      <c r="HR185" s="13"/>
      <c r="HS185" s="13"/>
      <c r="HT185" s="13"/>
      <c r="HU185" s="13"/>
      <c r="HV185" s="13"/>
      <c r="HW185" s="13"/>
      <c r="HX185" s="13"/>
      <c r="HY185" s="13"/>
      <c r="HZ185" s="13"/>
      <c r="IA185" s="13"/>
      <c r="IB185" s="13"/>
      <c r="IC185" s="13"/>
      <c r="ID185" s="13"/>
      <c r="IE185" s="13"/>
      <c r="IF185" s="13"/>
      <c r="IG185" s="13"/>
      <c r="IH185" s="13"/>
      <c r="II185" s="13"/>
      <c r="IJ185" s="13"/>
      <c r="IK185" s="13"/>
    </row>
    <row r="186" spans="2:245" s="14" customFormat="1" ht="33.75" customHeight="1" x14ac:dyDescent="0.3">
      <c r="B186" s="55" t="s">
        <v>346</v>
      </c>
      <c r="C186" s="79" t="s">
        <v>347</v>
      </c>
      <c r="D186" s="67">
        <v>1476000</v>
      </c>
      <c r="E186" s="67">
        <v>486000</v>
      </c>
      <c r="F186" s="67">
        <v>428911.6</v>
      </c>
      <c r="G186" s="68">
        <f t="shared" si="119"/>
        <v>88.253415637860073</v>
      </c>
      <c r="H186" s="67">
        <f t="shared" si="120"/>
        <v>-57088.400000000023</v>
      </c>
      <c r="I186" s="67"/>
      <c r="J186" s="67"/>
      <c r="K186" s="67"/>
      <c r="L186" s="69"/>
      <c r="M186" s="67"/>
      <c r="N186" s="67">
        <f t="shared" si="121"/>
        <v>1476000</v>
      </c>
      <c r="O186" s="67">
        <f t="shared" si="122"/>
        <v>486000</v>
      </c>
      <c r="P186" s="67">
        <f t="shared" si="123"/>
        <v>428911.6</v>
      </c>
      <c r="Q186" s="70">
        <f t="shared" si="124"/>
        <v>88.253415637860073</v>
      </c>
      <c r="R186" s="67">
        <f t="shared" si="125"/>
        <v>-57088.400000000023</v>
      </c>
      <c r="S186" s="15"/>
      <c r="T186" s="15"/>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c r="BR186" s="13"/>
      <c r="BS186" s="13"/>
      <c r="BT186" s="13"/>
      <c r="BU186" s="13"/>
      <c r="BV186" s="13"/>
      <c r="BW186" s="13"/>
      <c r="BX186" s="13"/>
      <c r="BY186" s="13"/>
      <c r="BZ186" s="13"/>
      <c r="CA186" s="13"/>
      <c r="CB186" s="13"/>
      <c r="CC186" s="13"/>
      <c r="CD186" s="13"/>
      <c r="CE186" s="13"/>
      <c r="CF186" s="13"/>
      <c r="CG186" s="13"/>
      <c r="CH186" s="13"/>
      <c r="CI186" s="13"/>
      <c r="CJ186" s="13"/>
      <c r="CK186" s="13"/>
      <c r="CL186" s="13"/>
      <c r="CM186" s="13"/>
      <c r="CN186" s="13"/>
      <c r="CO186" s="13"/>
      <c r="CP186" s="13"/>
      <c r="CQ186" s="13"/>
      <c r="CR186" s="13"/>
      <c r="CS186" s="13"/>
      <c r="CT186" s="13"/>
      <c r="CU186" s="13"/>
      <c r="CV186" s="13"/>
      <c r="CW186" s="13"/>
      <c r="CX186" s="13"/>
      <c r="CY186" s="13"/>
      <c r="CZ186" s="13"/>
      <c r="DA186" s="13"/>
      <c r="DB186" s="13"/>
      <c r="DC186" s="13"/>
      <c r="DD186" s="13"/>
      <c r="DE186" s="13"/>
      <c r="DF186" s="13"/>
      <c r="DG186" s="13"/>
      <c r="DH186" s="13"/>
      <c r="DI186" s="13"/>
      <c r="DJ186" s="13"/>
      <c r="DK186" s="13"/>
      <c r="DL186" s="13"/>
      <c r="DM186" s="13"/>
      <c r="DN186" s="13"/>
      <c r="DO186" s="13"/>
      <c r="DP186" s="13"/>
      <c r="DQ186" s="13"/>
      <c r="DR186" s="13"/>
      <c r="DS186" s="13"/>
      <c r="DT186" s="13"/>
      <c r="DU186" s="13"/>
      <c r="DV186" s="13"/>
      <c r="DW186" s="13"/>
      <c r="DX186" s="13"/>
      <c r="DY186" s="13"/>
      <c r="DZ186" s="13"/>
      <c r="EA186" s="13"/>
      <c r="EB186" s="13"/>
      <c r="EC186" s="13"/>
      <c r="ED186" s="13"/>
      <c r="EE186" s="13"/>
      <c r="EF186" s="13"/>
      <c r="EG186" s="13"/>
      <c r="EH186" s="13"/>
      <c r="EI186" s="13"/>
      <c r="EJ186" s="13"/>
      <c r="EK186" s="13"/>
      <c r="EL186" s="13"/>
      <c r="EM186" s="13"/>
      <c r="EN186" s="13"/>
      <c r="EO186" s="13"/>
      <c r="EP186" s="13"/>
      <c r="EQ186" s="13"/>
      <c r="ER186" s="13"/>
      <c r="ES186" s="13"/>
      <c r="ET186" s="13"/>
      <c r="EU186" s="13"/>
      <c r="EV186" s="13"/>
      <c r="EW186" s="13"/>
      <c r="EX186" s="13"/>
      <c r="EY186" s="13"/>
      <c r="EZ186" s="13"/>
      <c r="FA186" s="13"/>
      <c r="FB186" s="13"/>
      <c r="FC186" s="13"/>
      <c r="FD186" s="13"/>
      <c r="FE186" s="13"/>
      <c r="FF186" s="13"/>
      <c r="FG186" s="13"/>
      <c r="FH186" s="13"/>
      <c r="FI186" s="13"/>
      <c r="FJ186" s="13"/>
      <c r="FK186" s="13"/>
      <c r="FL186" s="13"/>
      <c r="FM186" s="13"/>
      <c r="FN186" s="13"/>
      <c r="FO186" s="13"/>
      <c r="FP186" s="13"/>
      <c r="FQ186" s="13"/>
      <c r="FR186" s="13"/>
      <c r="FS186" s="13"/>
      <c r="FT186" s="13"/>
      <c r="FU186" s="13"/>
      <c r="FV186" s="13"/>
      <c r="FW186" s="13"/>
      <c r="FX186" s="13"/>
      <c r="FY186" s="13"/>
      <c r="FZ186" s="13"/>
      <c r="GA186" s="13"/>
      <c r="GB186" s="13"/>
      <c r="GC186" s="13"/>
      <c r="GD186" s="13"/>
      <c r="GE186" s="13"/>
      <c r="GF186" s="13"/>
      <c r="GG186" s="13"/>
      <c r="GH186" s="13"/>
      <c r="GI186" s="13"/>
      <c r="GJ186" s="13"/>
      <c r="GK186" s="13"/>
      <c r="GL186" s="13"/>
      <c r="GM186" s="13"/>
      <c r="GN186" s="13"/>
      <c r="GO186" s="13"/>
      <c r="GP186" s="13"/>
      <c r="GQ186" s="13"/>
      <c r="GR186" s="13"/>
      <c r="GS186" s="13"/>
      <c r="GT186" s="13"/>
      <c r="GU186" s="13"/>
      <c r="GV186" s="13"/>
      <c r="GW186" s="13"/>
      <c r="GX186" s="13"/>
      <c r="GY186" s="13"/>
      <c r="GZ186" s="13"/>
      <c r="HA186" s="13"/>
      <c r="HB186" s="13"/>
      <c r="HC186" s="13"/>
      <c r="HD186" s="13"/>
      <c r="HE186" s="13"/>
      <c r="HF186" s="13"/>
      <c r="HG186" s="13"/>
      <c r="HH186" s="13"/>
      <c r="HI186" s="13"/>
      <c r="HJ186" s="13"/>
      <c r="HK186" s="13"/>
      <c r="HL186" s="13"/>
      <c r="HM186" s="13"/>
      <c r="HN186" s="13"/>
      <c r="HO186" s="13"/>
      <c r="HP186" s="13"/>
      <c r="HQ186" s="13"/>
      <c r="HR186" s="13"/>
      <c r="HS186" s="13"/>
      <c r="HT186" s="13"/>
      <c r="HU186" s="13"/>
      <c r="HV186" s="13"/>
      <c r="HW186" s="13"/>
      <c r="HX186" s="13"/>
      <c r="HY186" s="13"/>
      <c r="HZ186" s="13"/>
      <c r="IA186" s="13"/>
      <c r="IB186" s="13"/>
      <c r="IC186" s="13"/>
      <c r="ID186" s="13"/>
      <c r="IE186" s="13"/>
      <c r="IF186" s="13"/>
      <c r="IG186" s="13"/>
      <c r="IH186" s="13"/>
      <c r="II186" s="13"/>
      <c r="IJ186" s="13"/>
      <c r="IK186" s="13"/>
    </row>
    <row r="187" spans="2:245" s="14" customFormat="1" ht="42" customHeight="1" x14ac:dyDescent="0.3">
      <c r="B187" s="142" t="s">
        <v>87</v>
      </c>
      <c r="C187" s="167" t="s">
        <v>89</v>
      </c>
      <c r="D187" s="71">
        <f>SUM(D188:D189)</f>
        <v>486392</v>
      </c>
      <c r="E187" s="71">
        <f>SUM(E188:E189)</f>
        <v>257844</v>
      </c>
      <c r="F187" s="71">
        <f>SUM(F188:F189)</f>
        <v>212185.52</v>
      </c>
      <c r="G187" s="72">
        <f t="shared" si="119"/>
        <v>82.292207691472356</v>
      </c>
      <c r="H187" s="71">
        <f t="shared" si="120"/>
        <v>-45658.48000000001</v>
      </c>
      <c r="I187" s="71"/>
      <c r="J187" s="71"/>
      <c r="K187" s="67"/>
      <c r="L187" s="69"/>
      <c r="M187" s="67"/>
      <c r="N187" s="71">
        <f t="shared" si="121"/>
        <v>486392</v>
      </c>
      <c r="O187" s="71">
        <f t="shared" si="122"/>
        <v>257844</v>
      </c>
      <c r="P187" s="71">
        <f t="shared" si="123"/>
        <v>212185.52</v>
      </c>
      <c r="Q187" s="74">
        <f>SUM(P187/O187*100)</f>
        <v>82.292207691472356</v>
      </c>
      <c r="R187" s="71">
        <f t="shared" si="125"/>
        <v>-45658.48000000001</v>
      </c>
      <c r="S187" s="15"/>
      <c r="T187" s="15"/>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c r="BI187" s="13"/>
      <c r="BJ187" s="13"/>
      <c r="BK187" s="13"/>
      <c r="BL187" s="13"/>
      <c r="BM187" s="13"/>
      <c r="BN187" s="13"/>
      <c r="BO187" s="13"/>
      <c r="BP187" s="13"/>
      <c r="BQ187" s="13"/>
      <c r="BR187" s="13"/>
      <c r="BS187" s="13"/>
      <c r="BT187" s="13"/>
      <c r="BU187" s="13"/>
      <c r="BV187" s="13"/>
      <c r="BW187" s="13"/>
      <c r="BX187" s="13"/>
      <c r="BY187" s="13"/>
      <c r="BZ187" s="13"/>
      <c r="CA187" s="13"/>
      <c r="CB187" s="13"/>
      <c r="CC187" s="13"/>
      <c r="CD187" s="13"/>
      <c r="CE187" s="13"/>
      <c r="CF187" s="13"/>
      <c r="CG187" s="13"/>
      <c r="CH187" s="13"/>
      <c r="CI187" s="13"/>
      <c r="CJ187" s="13"/>
      <c r="CK187" s="13"/>
      <c r="CL187" s="13"/>
      <c r="CM187" s="13"/>
      <c r="CN187" s="13"/>
      <c r="CO187" s="13"/>
      <c r="CP187" s="13"/>
      <c r="CQ187" s="13"/>
      <c r="CR187" s="13"/>
      <c r="CS187" s="13"/>
      <c r="CT187" s="13"/>
      <c r="CU187" s="13"/>
      <c r="CV187" s="13"/>
      <c r="CW187" s="13"/>
      <c r="CX187" s="13"/>
      <c r="CY187" s="13"/>
      <c r="CZ187" s="13"/>
      <c r="DA187" s="13"/>
      <c r="DB187" s="13"/>
      <c r="DC187" s="13"/>
      <c r="DD187" s="13"/>
      <c r="DE187" s="13"/>
      <c r="DF187" s="13"/>
      <c r="DG187" s="13"/>
      <c r="DH187" s="13"/>
      <c r="DI187" s="13"/>
      <c r="DJ187" s="13"/>
      <c r="DK187" s="13"/>
      <c r="DL187" s="13"/>
      <c r="DM187" s="13"/>
      <c r="DN187" s="13"/>
      <c r="DO187" s="13"/>
      <c r="DP187" s="13"/>
      <c r="DQ187" s="13"/>
      <c r="DR187" s="13"/>
      <c r="DS187" s="13"/>
      <c r="DT187" s="13"/>
      <c r="DU187" s="13"/>
      <c r="DV187" s="13"/>
      <c r="DW187" s="13"/>
      <c r="DX187" s="13"/>
      <c r="DY187" s="13"/>
      <c r="DZ187" s="13"/>
      <c r="EA187" s="13"/>
      <c r="EB187" s="13"/>
      <c r="EC187" s="13"/>
      <c r="ED187" s="13"/>
      <c r="EE187" s="13"/>
      <c r="EF187" s="13"/>
      <c r="EG187" s="13"/>
      <c r="EH187" s="13"/>
      <c r="EI187" s="13"/>
      <c r="EJ187" s="13"/>
      <c r="EK187" s="13"/>
      <c r="EL187" s="13"/>
      <c r="EM187" s="13"/>
      <c r="EN187" s="13"/>
      <c r="EO187" s="13"/>
      <c r="EP187" s="13"/>
      <c r="EQ187" s="13"/>
      <c r="ER187" s="13"/>
      <c r="ES187" s="13"/>
      <c r="ET187" s="13"/>
      <c r="EU187" s="13"/>
      <c r="EV187" s="13"/>
      <c r="EW187" s="13"/>
      <c r="EX187" s="13"/>
      <c r="EY187" s="13"/>
      <c r="EZ187" s="13"/>
      <c r="FA187" s="13"/>
      <c r="FB187" s="13"/>
      <c r="FC187" s="13"/>
      <c r="FD187" s="13"/>
      <c r="FE187" s="13"/>
      <c r="FF187" s="13"/>
      <c r="FG187" s="13"/>
      <c r="FH187" s="13"/>
      <c r="FI187" s="13"/>
      <c r="FJ187" s="13"/>
      <c r="FK187" s="13"/>
      <c r="FL187" s="13"/>
      <c r="FM187" s="13"/>
      <c r="FN187" s="13"/>
      <c r="FO187" s="13"/>
      <c r="FP187" s="13"/>
      <c r="FQ187" s="13"/>
      <c r="FR187" s="13"/>
      <c r="FS187" s="13"/>
      <c r="FT187" s="13"/>
      <c r="FU187" s="13"/>
      <c r="FV187" s="13"/>
      <c r="FW187" s="13"/>
      <c r="FX187" s="13"/>
      <c r="FY187" s="13"/>
      <c r="FZ187" s="13"/>
      <c r="GA187" s="13"/>
      <c r="GB187" s="13"/>
      <c r="GC187" s="13"/>
      <c r="GD187" s="13"/>
      <c r="GE187" s="13"/>
      <c r="GF187" s="13"/>
      <c r="GG187" s="13"/>
      <c r="GH187" s="13"/>
      <c r="GI187" s="13"/>
      <c r="GJ187" s="13"/>
      <c r="GK187" s="13"/>
      <c r="GL187" s="13"/>
      <c r="GM187" s="13"/>
      <c r="GN187" s="13"/>
      <c r="GO187" s="13"/>
      <c r="GP187" s="13"/>
      <c r="GQ187" s="13"/>
      <c r="GR187" s="13"/>
      <c r="GS187" s="13"/>
      <c r="GT187" s="13"/>
      <c r="GU187" s="13"/>
      <c r="GV187" s="13"/>
      <c r="GW187" s="13"/>
      <c r="GX187" s="13"/>
      <c r="GY187" s="13"/>
      <c r="GZ187" s="13"/>
      <c r="HA187" s="13"/>
      <c r="HB187" s="13"/>
      <c r="HC187" s="13"/>
      <c r="HD187" s="13"/>
      <c r="HE187" s="13"/>
      <c r="HF187" s="13"/>
      <c r="HG187" s="13"/>
      <c r="HH187" s="13"/>
      <c r="HI187" s="13"/>
      <c r="HJ187" s="13"/>
      <c r="HK187" s="13"/>
      <c r="HL187" s="13"/>
      <c r="HM187" s="13"/>
      <c r="HN187" s="13"/>
      <c r="HO187" s="13"/>
      <c r="HP187" s="13"/>
      <c r="HQ187" s="13"/>
      <c r="HR187" s="13"/>
      <c r="HS187" s="13"/>
      <c r="HT187" s="13"/>
      <c r="HU187" s="13"/>
      <c r="HV187" s="13"/>
      <c r="HW187" s="13"/>
      <c r="HX187" s="13"/>
      <c r="HY187" s="13"/>
      <c r="HZ187" s="13"/>
      <c r="IA187" s="13"/>
      <c r="IB187" s="13"/>
      <c r="IC187" s="13"/>
      <c r="ID187" s="13"/>
      <c r="IE187" s="13"/>
      <c r="IF187" s="13"/>
      <c r="IG187" s="13"/>
      <c r="IH187" s="13"/>
      <c r="II187" s="13"/>
      <c r="IJ187" s="13"/>
      <c r="IK187" s="13"/>
    </row>
    <row r="188" spans="2:245" s="14" customFormat="1" ht="63.75" customHeight="1" x14ac:dyDescent="0.3">
      <c r="B188" s="55" t="s">
        <v>303</v>
      </c>
      <c r="C188" s="155" t="s">
        <v>376</v>
      </c>
      <c r="D188" s="67">
        <v>186392</v>
      </c>
      <c r="E188" s="67">
        <v>97392</v>
      </c>
      <c r="F188" s="67">
        <v>51782</v>
      </c>
      <c r="G188" s="68">
        <f t="shared" si="119"/>
        <v>53.168638081156558</v>
      </c>
      <c r="H188" s="67">
        <f t="shared" si="120"/>
        <v>-45610</v>
      </c>
      <c r="I188" s="71"/>
      <c r="J188" s="71"/>
      <c r="K188" s="67"/>
      <c r="L188" s="69"/>
      <c r="M188" s="67"/>
      <c r="N188" s="67">
        <f t="shared" si="121"/>
        <v>186392</v>
      </c>
      <c r="O188" s="67">
        <f t="shared" si="122"/>
        <v>97392</v>
      </c>
      <c r="P188" s="67">
        <f t="shared" si="123"/>
        <v>51782</v>
      </c>
      <c r="Q188" s="70">
        <f>SUM(P188/O188*100)</f>
        <v>53.168638081156558</v>
      </c>
      <c r="R188" s="67">
        <f t="shared" si="125"/>
        <v>-45610</v>
      </c>
      <c r="S188" s="15"/>
      <c r="T188" s="15"/>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c r="BI188" s="13"/>
      <c r="BJ188" s="13"/>
      <c r="BK188" s="13"/>
      <c r="BL188" s="13"/>
      <c r="BM188" s="13"/>
      <c r="BN188" s="13"/>
      <c r="BO188" s="13"/>
      <c r="BP188" s="13"/>
      <c r="BQ188" s="13"/>
      <c r="BR188" s="13"/>
      <c r="BS188" s="13"/>
      <c r="BT188" s="13"/>
      <c r="BU188" s="13"/>
      <c r="BV188" s="13"/>
      <c r="BW188" s="13"/>
      <c r="BX188" s="13"/>
      <c r="BY188" s="13"/>
      <c r="BZ188" s="13"/>
      <c r="CA188" s="13"/>
      <c r="CB188" s="13"/>
      <c r="CC188" s="13"/>
      <c r="CD188" s="13"/>
      <c r="CE188" s="13"/>
      <c r="CF188" s="13"/>
      <c r="CG188" s="13"/>
      <c r="CH188" s="13"/>
      <c r="CI188" s="13"/>
      <c r="CJ188" s="13"/>
      <c r="CK188" s="13"/>
      <c r="CL188" s="13"/>
      <c r="CM188" s="13"/>
      <c r="CN188" s="13"/>
      <c r="CO188" s="13"/>
      <c r="CP188" s="13"/>
      <c r="CQ188" s="13"/>
      <c r="CR188" s="13"/>
      <c r="CS188" s="13"/>
      <c r="CT188" s="13"/>
      <c r="CU188" s="13"/>
      <c r="CV188" s="13"/>
      <c r="CW188" s="13"/>
      <c r="CX188" s="13"/>
      <c r="CY188" s="13"/>
      <c r="CZ188" s="13"/>
      <c r="DA188" s="13"/>
      <c r="DB188" s="13"/>
      <c r="DC188" s="13"/>
      <c r="DD188" s="13"/>
      <c r="DE188" s="13"/>
      <c r="DF188" s="13"/>
      <c r="DG188" s="13"/>
      <c r="DH188" s="13"/>
      <c r="DI188" s="13"/>
      <c r="DJ188" s="13"/>
      <c r="DK188" s="13"/>
      <c r="DL188" s="13"/>
      <c r="DM188" s="13"/>
      <c r="DN188" s="13"/>
      <c r="DO188" s="13"/>
      <c r="DP188" s="13"/>
      <c r="DQ188" s="13"/>
      <c r="DR188" s="13"/>
      <c r="DS188" s="13"/>
      <c r="DT188" s="13"/>
      <c r="DU188" s="13"/>
      <c r="DV188" s="13"/>
      <c r="DW188" s="13"/>
      <c r="DX188" s="13"/>
      <c r="DY188" s="13"/>
      <c r="DZ188" s="13"/>
      <c r="EA188" s="13"/>
      <c r="EB188" s="13"/>
      <c r="EC188" s="13"/>
      <c r="ED188" s="13"/>
      <c r="EE188" s="13"/>
      <c r="EF188" s="13"/>
      <c r="EG188" s="13"/>
      <c r="EH188" s="13"/>
      <c r="EI188" s="13"/>
      <c r="EJ188" s="13"/>
      <c r="EK188" s="13"/>
      <c r="EL188" s="13"/>
      <c r="EM188" s="13"/>
      <c r="EN188" s="13"/>
      <c r="EO188" s="13"/>
      <c r="EP188" s="13"/>
      <c r="EQ188" s="13"/>
      <c r="ER188" s="13"/>
      <c r="ES188" s="13"/>
      <c r="ET188" s="13"/>
      <c r="EU188" s="13"/>
      <c r="EV188" s="13"/>
      <c r="EW188" s="13"/>
      <c r="EX188" s="13"/>
      <c r="EY188" s="13"/>
      <c r="EZ188" s="13"/>
      <c r="FA188" s="13"/>
      <c r="FB188" s="13"/>
      <c r="FC188" s="13"/>
      <c r="FD188" s="13"/>
      <c r="FE188" s="13"/>
      <c r="FF188" s="13"/>
      <c r="FG188" s="13"/>
      <c r="FH188" s="13"/>
      <c r="FI188" s="13"/>
      <c r="FJ188" s="13"/>
      <c r="FK188" s="13"/>
      <c r="FL188" s="13"/>
      <c r="FM188" s="13"/>
      <c r="FN188" s="13"/>
      <c r="FO188" s="13"/>
      <c r="FP188" s="13"/>
      <c r="FQ188" s="13"/>
      <c r="FR188" s="13"/>
      <c r="FS188" s="13"/>
      <c r="FT188" s="13"/>
      <c r="FU188" s="13"/>
      <c r="FV188" s="13"/>
      <c r="FW188" s="13"/>
      <c r="FX188" s="13"/>
      <c r="FY188" s="13"/>
      <c r="FZ188" s="13"/>
      <c r="GA188" s="13"/>
      <c r="GB188" s="13"/>
      <c r="GC188" s="13"/>
      <c r="GD188" s="13"/>
      <c r="GE188" s="13"/>
      <c r="GF188" s="13"/>
      <c r="GG188" s="13"/>
      <c r="GH188" s="13"/>
      <c r="GI188" s="13"/>
      <c r="GJ188" s="13"/>
      <c r="GK188" s="13"/>
      <c r="GL188" s="13"/>
      <c r="GM188" s="13"/>
      <c r="GN188" s="13"/>
      <c r="GO188" s="13"/>
      <c r="GP188" s="13"/>
      <c r="GQ188" s="13"/>
      <c r="GR188" s="13"/>
      <c r="GS188" s="13"/>
      <c r="GT188" s="13"/>
      <c r="GU188" s="13"/>
      <c r="GV188" s="13"/>
      <c r="GW188" s="13"/>
      <c r="GX188" s="13"/>
      <c r="GY188" s="13"/>
      <c r="GZ188" s="13"/>
      <c r="HA188" s="13"/>
      <c r="HB188" s="13"/>
      <c r="HC188" s="13"/>
      <c r="HD188" s="13"/>
      <c r="HE188" s="13"/>
      <c r="HF188" s="13"/>
      <c r="HG188" s="13"/>
      <c r="HH188" s="13"/>
      <c r="HI188" s="13"/>
      <c r="HJ188" s="13"/>
      <c r="HK188" s="13"/>
      <c r="HL188" s="13"/>
      <c r="HM188" s="13"/>
      <c r="HN188" s="13"/>
      <c r="HO188" s="13"/>
      <c r="HP188" s="13"/>
      <c r="HQ188" s="13"/>
      <c r="HR188" s="13"/>
      <c r="HS188" s="13"/>
      <c r="HT188" s="13"/>
      <c r="HU188" s="13"/>
      <c r="HV188" s="13"/>
      <c r="HW188" s="13"/>
      <c r="HX188" s="13"/>
      <c r="HY188" s="13"/>
      <c r="HZ188" s="13"/>
      <c r="IA188" s="13"/>
      <c r="IB188" s="13"/>
      <c r="IC188" s="13"/>
      <c r="ID188" s="13"/>
      <c r="IE188" s="13"/>
      <c r="IF188" s="13"/>
      <c r="IG188" s="13"/>
      <c r="IH188" s="13"/>
      <c r="II188" s="13"/>
      <c r="IJ188" s="13"/>
      <c r="IK188" s="13"/>
    </row>
    <row r="189" spans="2:245" s="14" customFormat="1" ht="62.25" customHeight="1" x14ac:dyDescent="0.3">
      <c r="B189" s="55" t="s">
        <v>65</v>
      </c>
      <c r="C189" s="79" t="s">
        <v>200</v>
      </c>
      <c r="D189" s="67">
        <v>300000</v>
      </c>
      <c r="E189" s="67">
        <v>160452</v>
      </c>
      <c r="F189" s="67">
        <v>160403.51999999999</v>
      </c>
      <c r="G189" s="68">
        <f t="shared" si="119"/>
        <v>99.969785356368263</v>
      </c>
      <c r="H189" s="67">
        <f t="shared" si="120"/>
        <v>-48.480000000010477</v>
      </c>
      <c r="I189" s="67"/>
      <c r="J189" s="67"/>
      <c r="K189" s="67"/>
      <c r="L189" s="69"/>
      <c r="M189" s="67"/>
      <c r="N189" s="67">
        <f t="shared" si="121"/>
        <v>300000</v>
      </c>
      <c r="O189" s="67">
        <f t="shared" si="122"/>
        <v>160452</v>
      </c>
      <c r="P189" s="67">
        <f t="shared" si="123"/>
        <v>160403.51999999999</v>
      </c>
      <c r="Q189" s="70">
        <f t="shared" si="124"/>
        <v>99.969785356368263</v>
      </c>
      <c r="R189" s="67">
        <f t="shared" si="125"/>
        <v>-48.480000000010477</v>
      </c>
      <c r="S189" s="15"/>
      <c r="T189" s="15"/>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c r="BI189" s="13"/>
      <c r="BJ189" s="13"/>
      <c r="BK189" s="13"/>
      <c r="BL189" s="13"/>
      <c r="BM189" s="13"/>
      <c r="BN189" s="13"/>
      <c r="BO189" s="13"/>
      <c r="BP189" s="13"/>
      <c r="BQ189" s="13"/>
      <c r="BR189" s="13"/>
      <c r="BS189" s="13"/>
      <c r="BT189" s="13"/>
      <c r="BU189" s="13"/>
      <c r="BV189" s="13"/>
      <c r="BW189" s="13"/>
      <c r="BX189" s="13"/>
      <c r="BY189" s="13"/>
      <c r="BZ189" s="13"/>
      <c r="CA189" s="13"/>
      <c r="CB189" s="13"/>
      <c r="CC189" s="13"/>
      <c r="CD189" s="13"/>
      <c r="CE189" s="13"/>
      <c r="CF189" s="13"/>
      <c r="CG189" s="13"/>
      <c r="CH189" s="13"/>
      <c r="CI189" s="13"/>
      <c r="CJ189" s="13"/>
      <c r="CK189" s="13"/>
      <c r="CL189" s="13"/>
      <c r="CM189" s="13"/>
      <c r="CN189" s="13"/>
      <c r="CO189" s="13"/>
      <c r="CP189" s="13"/>
      <c r="CQ189" s="13"/>
      <c r="CR189" s="13"/>
      <c r="CS189" s="13"/>
      <c r="CT189" s="13"/>
      <c r="CU189" s="13"/>
      <c r="CV189" s="13"/>
      <c r="CW189" s="13"/>
      <c r="CX189" s="13"/>
      <c r="CY189" s="13"/>
      <c r="CZ189" s="13"/>
      <c r="DA189" s="13"/>
      <c r="DB189" s="13"/>
      <c r="DC189" s="13"/>
      <c r="DD189" s="13"/>
      <c r="DE189" s="13"/>
      <c r="DF189" s="13"/>
      <c r="DG189" s="13"/>
      <c r="DH189" s="13"/>
      <c r="DI189" s="13"/>
      <c r="DJ189" s="13"/>
      <c r="DK189" s="13"/>
      <c r="DL189" s="13"/>
      <c r="DM189" s="13"/>
      <c r="DN189" s="13"/>
      <c r="DO189" s="13"/>
      <c r="DP189" s="13"/>
      <c r="DQ189" s="13"/>
      <c r="DR189" s="13"/>
      <c r="DS189" s="13"/>
      <c r="DT189" s="13"/>
      <c r="DU189" s="13"/>
      <c r="DV189" s="13"/>
      <c r="DW189" s="13"/>
      <c r="DX189" s="13"/>
      <c r="DY189" s="13"/>
      <c r="DZ189" s="13"/>
      <c r="EA189" s="13"/>
      <c r="EB189" s="13"/>
      <c r="EC189" s="13"/>
      <c r="ED189" s="13"/>
      <c r="EE189" s="13"/>
      <c r="EF189" s="13"/>
      <c r="EG189" s="13"/>
      <c r="EH189" s="13"/>
      <c r="EI189" s="13"/>
      <c r="EJ189" s="13"/>
      <c r="EK189" s="13"/>
      <c r="EL189" s="13"/>
      <c r="EM189" s="13"/>
      <c r="EN189" s="13"/>
      <c r="EO189" s="13"/>
      <c r="EP189" s="13"/>
      <c r="EQ189" s="13"/>
      <c r="ER189" s="13"/>
      <c r="ES189" s="13"/>
      <c r="ET189" s="13"/>
      <c r="EU189" s="13"/>
      <c r="EV189" s="13"/>
      <c r="EW189" s="13"/>
      <c r="EX189" s="13"/>
      <c r="EY189" s="13"/>
      <c r="EZ189" s="13"/>
      <c r="FA189" s="13"/>
      <c r="FB189" s="13"/>
      <c r="FC189" s="13"/>
      <c r="FD189" s="13"/>
      <c r="FE189" s="13"/>
      <c r="FF189" s="13"/>
      <c r="FG189" s="13"/>
      <c r="FH189" s="13"/>
      <c r="FI189" s="13"/>
      <c r="FJ189" s="13"/>
      <c r="FK189" s="13"/>
      <c r="FL189" s="13"/>
      <c r="FM189" s="13"/>
      <c r="FN189" s="13"/>
      <c r="FO189" s="13"/>
      <c r="FP189" s="13"/>
      <c r="FQ189" s="13"/>
      <c r="FR189" s="13"/>
      <c r="FS189" s="13"/>
      <c r="FT189" s="13"/>
      <c r="FU189" s="13"/>
      <c r="FV189" s="13"/>
      <c r="FW189" s="13"/>
      <c r="FX189" s="13"/>
      <c r="FY189" s="13"/>
      <c r="FZ189" s="13"/>
      <c r="GA189" s="13"/>
      <c r="GB189" s="13"/>
      <c r="GC189" s="13"/>
      <c r="GD189" s="13"/>
      <c r="GE189" s="13"/>
      <c r="GF189" s="13"/>
      <c r="GG189" s="13"/>
      <c r="GH189" s="13"/>
      <c r="GI189" s="13"/>
      <c r="GJ189" s="13"/>
      <c r="GK189" s="13"/>
      <c r="GL189" s="13"/>
      <c r="GM189" s="13"/>
      <c r="GN189" s="13"/>
      <c r="GO189" s="13"/>
      <c r="GP189" s="13"/>
      <c r="GQ189" s="13"/>
      <c r="GR189" s="13"/>
      <c r="GS189" s="13"/>
      <c r="GT189" s="13"/>
      <c r="GU189" s="13"/>
      <c r="GV189" s="13"/>
      <c r="GW189" s="13"/>
      <c r="GX189" s="13"/>
      <c r="GY189" s="13"/>
      <c r="GZ189" s="13"/>
      <c r="HA189" s="13"/>
      <c r="HB189" s="13"/>
      <c r="HC189" s="13"/>
      <c r="HD189" s="13"/>
      <c r="HE189" s="13"/>
      <c r="HF189" s="13"/>
      <c r="HG189" s="13"/>
      <c r="HH189" s="13"/>
      <c r="HI189" s="13"/>
      <c r="HJ189" s="13"/>
      <c r="HK189" s="13"/>
      <c r="HL189" s="13"/>
      <c r="HM189" s="13"/>
      <c r="HN189" s="13"/>
      <c r="HO189" s="13"/>
      <c r="HP189" s="13"/>
      <c r="HQ189" s="13"/>
      <c r="HR189" s="13"/>
      <c r="HS189" s="13"/>
      <c r="HT189" s="13"/>
      <c r="HU189" s="13"/>
      <c r="HV189" s="13"/>
      <c r="HW189" s="13"/>
      <c r="HX189" s="13"/>
      <c r="HY189" s="13"/>
      <c r="HZ189" s="13"/>
      <c r="IA189" s="13"/>
      <c r="IB189" s="13"/>
      <c r="IC189" s="13"/>
      <c r="ID189" s="13"/>
      <c r="IE189" s="13"/>
      <c r="IF189" s="13"/>
      <c r="IG189" s="13"/>
      <c r="IH189" s="13"/>
      <c r="II189" s="13"/>
      <c r="IJ189" s="13"/>
      <c r="IK189" s="13"/>
    </row>
    <row r="190" spans="2:245" s="14" customFormat="1" ht="81.75" customHeight="1" x14ac:dyDescent="0.3">
      <c r="B190" s="142" t="s">
        <v>377</v>
      </c>
      <c r="C190" s="138" t="s">
        <v>378</v>
      </c>
      <c r="D190" s="67"/>
      <c r="E190" s="67"/>
      <c r="F190" s="67"/>
      <c r="G190" s="68"/>
      <c r="H190" s="67"/>
      <c r="I190" s="71">
        <v>575000</v>
      </c>
      <c r="J190" s="71">
        <v>250000</v>
      </c>
      <c r="K190" s="71">
        <v>230000</v>
      </c>
      <c r="L190" s="73">
        <f t="shared" si="130"/>
        <v>92</v>
      </c>
      <c r="M190" s="71">
        <f t="shared" si="131"/>
        <v>-20000</v>
      </c>
      <c r="N190" s="71">
        <f t="shared" si="121"/>
        <v>575000</v>
      </c>
      <c r="O190" s="71">
        <f t="shared" si="122"/>
        <v>250000</v>
      </c>
      <c r="P190" s="71">
        <f t="shared" si="123"/>
        <v>230000</v>
      </c>
      <c r="Q190" s="74">
        <f t="shared" si="124"/>
        <v>92</v>
      </c>
      <c r="R190" s="71">
        <f t="shared" si="125"/>
        <v>-20000</v>
      </c>
      <c r="S190" s="15"/>
      <c r="T190" s="15"/>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c r="BI190" s="13"/>
      <c r="BJ190" s="13"/>
      <c r="BK190" s="13"/>
      <c r="BL190" s="13"/>
      <c r="BM190" s="13"/>
      <c r="BN190" s="13"/>
      <c r="BO190" s="13"/>
      <c r="BP190" s="13"/>
      <c r="BQ190" s="13"/>
      <c r="BR190" s="13"/>
      <c r="BS190" s="13"/>
      <c r="BT190" s="13"/>
      <c r="BU190" s="13"/>
      <c r="BV190" s="13"/>
      <c r="BW190" s="13"/>
      <c r="BX190" s="13"/>
      <c r="BY190" s="13"/>
      <c r="BZ190" s="13"/>
      <c r="CA190" s="13"/>
      <c r="CB190" s="13"/>
      <c r="CC190" s="13"/>
      <c r="CD190" s="13"/>
      <c r="CE190" s="13"/>
      <c r="CF190" s="13"/>
      <c r="CG190" s="13"/>
      <c r="CH190" s="13"/>
      <c r="CI190" s="13"/>
      <c r="CJ190" s="13"/>
      <c r="CK190" s="13"/>
      <c r="CL190" s="13"/>
      <c r="CM190" s="13"/>
      <c r="CN190" s="13"/>
      <c r="CO190" s="13"/>
      <c r="CP190" s="13"/>
      <c r="CQ190" s="13"/>
      <c r="CR190" s="13"/>
      <c r="CS190" s="13"/>
      <c r="CT190" s="13"/>
      <c r="CU190" s="13"/>
      <c r="CV190" s="13"/>
      <c r="CW190" s="13"/>
      <c r="CX190" s="13"/>
      <c r="CY190" s="13"/>
      <c r="CZ190" s="13"/>
      <c r="DA190" s="13"/>
      <c r="DB190" s="13"/>
      <c r="DC190" s="13"/>
      <c r="DD190" s="13"/>
      <c r="DE190" s="13"/>
      <c r="DF190" s="13"/>
      <c r="DG190" s="13"/>
      <c r="DH190" s="13"/>
      <c r="DI190" s="13"/>
      <c r="DJ190" s="13"/>
      <c r="DK190" s="13"/>
      <c r="DL190" s="13"/>
      <c r="DM190" s="13"/>
      <c r="DN190" s="13"/>
      <c r="DO190" s="13"/>
      <c r="DP190" s="13"/>
      <c r="DQ190" s="13"/>
      <c r="DR190" s="13"/>
      <c r="DS190" s="13"/>
      <c r="DT190" s="13"/>
      <c r="DU190" s="13"/>
      <c r="DV190" s="13"/>
      <c r="DW190" s="13"/>
      <c r="DX190" s="13"/>
      <c r="DY190" s="13"/>
      <c r="DZ190" s="13"/>
      <c r="EA190" s="13"/>
      <c r="EB190" s="13"/>
      <c r="EC190" s="13"/>
      <c r="ED190" s="13"/>
      <c r="EE190" s="13"/>
      <c r="EF190" s="13"/>
      <c r="EG190" s="13"/>
      <c r="EH190" s="13"/>
      <c r="EI190" s="13"/>
      <c r="EJ190" s="13"/>
      <c r="EK190" s="13"/>
      <c r="EL190" s="13"/>
      <c r="EM190" s="13"/>
      <c r="EN190" s="13"/>
      <c r="EO190" s="13"/>
      <c r="EP190" s="13"/>
      <c r="EQ190" s="13"/>
      <c r="ER190" s="13"/>
      <c r="ES190" s="13"/>
      <c r="ET190" s="13"/>
      <c r="EU190" s="13"/>
      <c r="EV190" s="13"/>
      <c r="EW190" s="13"/>
      <c r="EX190" s="13"/>
      <c r="EY190" s="13"/>
      <c r="EZ190" s="13"/>
      <c r="FA190" s="13"/>
      <c r="FB190" s="13"/>
      <c r="FC190" s="13"/>
      <c r="FD190" s="13"/>
      <c r="FE190" s="13"/>
      <c r="FF190" s="13"/>
      <c r="FG190" s="13"/>
      <c r="FH190" s="13"/>
      <c r="FI190" s="13"/>
      <c r="FJ190" s="13"/>
      <c r="FK190" s="13"/>
      <c r="FL190" s="13"/>
      <c r="FM190" s="13"/>
      <c r="FN190" s="13"/>
      <c r="FO190" s="13"/>
      <c r="FP190" s="13"/>
      <c r="FQ190" s="13"/>
      <c r="FR190" s="13"/>
      <c r="FS190" s="13"/>
      <c r="FT190" s="13"/>
      <c r="FU190" s="13"/>
      <c r="FV190" s="13"/>
      <c r="FW190" s="13"/>
      <c r="FX190" s="13"/>
      <c r="FY190" s="13"/>
      <c r="FZ190" s="13"/>
      <c r="GA190" s="13"/>
      <c r="GB190" s="13"/>
      <c r="GC190" s="13"/>
      <c r="GD190" s="13"/>
      <c r="GE190" s="13"/>
      <c r="GF190" s="13"/>
      <c r="GG190" s="13"/>
      <c r="GH190" s="13"/>
      <c r="GI190" s="13"/>
      <c r="GJ190" s="13"/>
      <c r="GK190" s="13"/>
      <c r="GL190" s="13"/>
      <c r="GM190" s="13"/>
      <c r="GN190" s="13"/>
      <c r="GO190" s="13"/>
      <c r="GP190" s="13"/>
      <c r="GQ190" s="13"/>
      <c r="GR190" s="13"/>
      <c r="GS190" s="13"/>
      <c r="GT190" s="13"/>
      <c r="GU190" s="13"/>
      <c r="GV190" s="13"/>
      <c r="GW190" s="13"/>
      <c r="GX190" s="13"/>
      <c r="GY190" s="13"/>
      <c r="GZ190" s="13"/>
      <c r="HA190" s="13"/>
      <c r="HB190" s="13"/>
      <c r="HC190" s="13"/>
      <c r="HD190" s="13"/>
      <c r="HE190" s="13"/>
      <c r="HF190" s="13"/>
      <c r="HG190" s="13"/>
      <c r="HH190" s="13"/>
      <c r="HI190" s="13"/>
      <c r="HJ190" s="13"/>
      <c r="HK190" s="13"/>
      <c r="HL190" s="13"/>
      <c r="HM190" s="13"/>
      <c r="HN190" s="13"/>
      <c r="HO190" s="13"/>
      <c r="HP190" s="13"/>
      <c r="HQ190" s="13"/>
      <c r="HR190" s="13"/>
      <c r="HS190" s="13"/>
      <c r="HT190" s="13"/>
      <c r="HU190" s="13"/>
      <c r="HV190" s="13"/>
      <c r="HW190" s="13"/>
      <c r="HX190" s="13"/>
      <c r="HY190" s="13"/>
      <c r="HZ190" s="13"/>
      <c r="IA190" s="13"/>
      <c r="IB190" s="13"/>
      <c r="IC190" s="13"/>
      <c r="ID190" s="13"/>
      <c r="IE190" s="13"/>
      <c r="IF190" s="13"/>
      <c r="IG190" s="13"/>
      <c r="IH190" s="13"/>
      <c r="II190" s="13"/>
      <c r="IJ190" s="13"/>
      <c r="IK190" s="13"/>
    </row>
    <row r="191" spans="2:245" s="14" customFormat="1" ht="38.25" customHeight="1" x14ac:dyDescent="0.3">
      <c r="B191" s="139" t="s">
        <v>66</v>
      </c>
      <c r="C191" s="152" t="s">
        <v>3</v>
      </c>
      <c r="D191" s="63">
        <f>D192+D197+D198</f>
        <v>60796896</v>
      </c>
      <c r="E191" s="63">
        <f>E192+E197+E198</f>
        <v>37297226</v>
      </c>
      <c r="F191" s="63">
        <f>F192+F197+F198</f>
        <v>34355368.230000004</v>
      </c>
      <c r="G191" s="64">
        <f t="shared" si="119"/>
        <v>92.112395248912094</v>
      </c>
      <c r="H191" s="63">
        <f t="shared" si="120"/>
        <v>-2941857.7699999958</v>
      </c>
      <c r="I191" s="63"/>
      <c r="J191" s="63"/>
      <c r="K191" s="63"/>
      <c r="L191" s="65"/>
      <c r="M191" s="63"/>
      <c r="N191" s="63">
        <f t="shared" si="121"/>
        <v>60796896</v>
      </c>
      <c r="O191" s="63">
        <f t="shared" si="122"/>
        <v>37297226</v>
      </c>
      <c r="P191" s="63">
        <f t="shared" si="123"/>
        <v>34355368.230000004</v>
      </c>
      <c r="Q191" s="66">
        <f t="shared" si="124"/>
        <v>92.112395248912094</v>
      </c>
      <c r="R191" s="63">
        <f t="shared" si="125"/>
        <v>-2941857.7699999958</v>
      </c>
      <c r="S191" s="15"/>
      <c r="T191" s="15"/>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c r="BO191" s="13"/>
      <c r="BP191" s="13"/>
      <c r="BQ191" s="13"/>
      <c r="BR191" s="13"/>
      <c r="BS191" s="13"/>
      <c r="BT191" s="13"/>
      <c r="BU191" s="13"/>
      <c r="BV191" s="13"/>
      <c r="BW191" s="13"/>
      <c r="BX191" s="13"/>
      <c r="BY191" s="13"/>
      <c r="BZ191" s="13"/>
      <c r="CA191" s="13"/>
      <c r="CB191" s="13"/>
      <c r="CC191" s="13"/>
      <c r="CD191" s="13"/>
      <c r="CE191" s="13"/>
      <c r="CF191" s="13"/>
      <c r="CG191" s="13"/>
      <c r="CH191" s="13"/>
      <c r="CI191" s="13"/>
      <c r="CJ191" s="13"/>
      <c r="CK191" s="13"/>
      <c r="CL191" s="13"/>
      <c r="CM191" s="13"/>
      <c r="CN191" s="13"/>
      <c r="CO191" s="13"/>
      <c r="CP191" s="13"/>
      <c r="CQ191" s="13"/>
      <c r="CR191" s="13"/>
      <c r="CS191" s="13"/>
      <c r="CT191" s="13"/>
      <c r="CU191" s="13"/>
      <c r="CV191" s="13"/>
      <c r="CW191" s="13"/>
      <c r="CX191" s="13"/>
      <c r="CY191" s="13"/>
      <c r="CZ191" s="13"/>
      <c r="DA191" s="13"/>
      <c r="DB191" s="13"/>
      <c r="DC191" s="13"/>
      <c r="DD191" s="13"/>
      <c r="DE191" s="13"/>
      <c r="DF191" s="13"/>
      <c r="DG191" s="13"/>
      <c r="DH191" s="13"/>
      <c r="DI191" s="13"/>
      <c r="DJ191" s="13"/>
      <c r="DK191" s="13"/>
      <c r="DL191" s="13"/>
      <c r="DM191" s="13"/>
      <c r="DN191" s="13"/>
      <c r="DO191" s="13"/>
      <c r="DP191" s="13"/>
      <c r="DQ191" s="13"/>
      <c r="DR191" s="13"/>
      <c r="DS191" s="13"/>
      <c r="DT191" s="13"/>
      <c r="DU191" s="13"/>
      <c r="DV191" s="13"/>
      <c r="DW191" s="13"/>
      <c r="DX191" s="13"/>
      <c r="DY191" s="13"/>
      <c r="DZ191" s="13"/>
      <c r="EA191" s="13"/>
      <c r="EB191" s="13"/>
      <c r="EC191" s="13"/>
      <c r="ED191" s="13"/>
      <c r="EE191" s="13"/>
      <c r="EF191" s="13"/>
      <c r="EG191" s="13"/>
      <c r="EH191" s="13"/>
      <c r="EI191" s="13"/>
      <c r="EJ191" s="13"/>
      <c r="EK191" s="13"/>
      <c r="EL191" s="13"/>
      <c r="EM191" s="13"/>
      <c r="EN191" s="13"/>
      <c r="EO191" s="13"/>
      <c r="EP191" s="13"/>
      <c r="EQ191" s="13"/>
      <c r="ER191" s="13"/>
      <c r="ES191" s="13"/>
      <c r="ET191" s="13"/>
      <c r="EU191" s="13"/>
      <c r="EV191" s="13"/>
      <c r="EW191" s="13"/>
      <c r="EX191" s="13"/>
      <c r="EY191" s="13"/>
      <c r="EZ191" s="13"/>
      <c r="FA191" s="13"/>
      <c r="FB191" s="13"/>
      <c r="FC191" s="13"/>
      <c r="FD191" s="13"/>
      <c r="FE191" s="13"/>
      <c r="FF191" s="13"/>
      <c r="FG191" s="13"/>
      <c r="FH191" s="13"/>
      <c r="FI191" s="13"/>
      <c r="FJ191" s="13"/>
      <c r="FK191" s="13"/>
      <c r="FL191" s="13"/>
      <c r="FM191" s="13"/>
      <c r="FN191" s="13"/>
      <c r="FO191" s="13"/>
      <c r="FP191" s="13"/>
      <c r="FQ191" s="13"/>
      <c r="FR191" s="13"/>
      <c r="FS191" s="13"/>
      <c r="FT191" s="13"/>
      <c r="FU191" s="13"/>
      <c r="FV191" s="13"/>
      <c r="FW191" s="13"/>
      <c r="FX191" s="13"/>
      <c r="FY191" s="13"/>
      <c r="FZ191" s="13"/>
      <c r="GA191" s="13"/>
      <c r="GB191" s="13"/>
      <c r="GC191" s="13"/>
      <c r="GD191" s="13"/>
      <c r="GE191" s="13"/>
      <c r="GF191" s="13"/>
      <c r="GG191" s="13"/>
      <c r="GH191" s="13"/>
      <c r="GI191" s="13"/>
      <c r="GJ191" s="13"/>
      <c r="GK191" s="13"/>
      <c r="GL191" s="13"/>
      <c r="GM191" s="13"/>
      <c r="GN191" s="13"/>
      <c r="GO191" s="13"/>
      <c r="GP191" s="13"/>
      <c r="GQ191" s="13"/>
      <c r="GR191" s="13"/>
      <c r="GS191" s="13"/>
      <c r="GT191" s="13"/>
      <c r="GU191" s="13"/>
      <c r="GV191" s="13"/>
      <c r="GW191" s="13"/>
      <c r="GX191" s="13"/>
      <c r="GY191" s="13"/>
      <c r="GZ191" s="13"/>
      <c r="HA191" s="13"/>
      <c r="HB191" s="13"/>
      <c r="HC191" s="13"/>
      <c r="HD191" s="13"/>
      <c r="HE191" s="13"/>
      <c r="HF191" s="13"/>
      <c r="HG191" s="13"/>
      <c r="HH191" s="13"/>
      <c r="HI191" s="13"/>
      <c r="HJ191" s="13"/>
      <c r="HK191" s="13"/>
      <c r="HL191" s="13"/>
      <c r="HM191" s="13"/>
      <c r="HN191" s="13"/>
      <c r="HO191" s="13"/>
      <c r="HP191" s="13"/>
      <c r="HQ191" s="13"/>
      <c r="HR191" s="13"/>
      <c r="HS191" s="13"/>
      <c r="HT191" s="13"/>
      <c r="HU191" s="13"/>
      <c r="HV191" s="13"/>
      <c r="HW191" s="13"/>
      <c r="HX191" s="13"/>
      <c r="HY191" s="13"/>
      <c r="HZ191" s="13"/>
      <c r="IA191" s="13"/>
      <c r="IB191" s="13"/>
      <c r="IC191" s="13"/>
      <c r="ID191" s="13"/>
      <c r="IE191" s="13"/>
      <c r="IF191" s="13"/>
      <c r="IG191" s="13"/>
      <c r="IH191" s="13"/>
      <c r="II191" s="13"/>
      <c r="IJ191" s="13"/>
      <c r="IK191" s="13"/>
    </row>
    <row r="192" spans="2:245" s="14" customFormat="1" ht="48.75" customHeight="1" x14ac:dyDescent="0.3">
      <c r="B192" s="142" t="s">
        <v>157</v>
      </c>
      <c r="C192" s="167" t="s">
        <v>182</v>
      </c>
      <c r="D192" s="71">
        <f>SUM(D193:D195)</f>
        <v>5574576</v>
      </c>
      <c r="E192" s="71">
        <f>SUM(E193:E195)</f>
        <v>5051076</v>
      </c>
      <c r="F192" s="71">
        <f>SUM(F193:F195)</f>
        <v>3802631.2</v>
      </c>
      <c r="G192" s="72">
        <f t="shared" si="119"/>
        <v>75.283587101045399</v>
      </c>
      <c r="H192" s="71">
        <f t="shared" si="120"/>
        <v>-1248444.7999999998</v>
      </c>
      <c r="I192" s="71"/>
      <c r="J192" s="71"/>
      <c r="K192" s="71"/>
      <c r="L192" s="73"/>
      <c r="M192" s="71"/>
      <c r="N192" s="71">
        <f t="shared" si="121"/>
        <v>5574576</v>
      </c>
      <c r="O192" s="71">
        <f t="shared" si="122"/>
        <v>5051076</v>
      </c>
      <c r="P192" s="71">
        <f t="shared" si="123"/>
        <v>3802631.2</v>
      </c>
      <c r="Q192" s="74">
        <f t="shared" si="124"/>
        <v>75.283587101045399</v>
      </c>
      <c r="R192" s="71">
        <f t="shared" si="125"/>
        <v>-1248444.7999999998</v>
      </c>
      <c r="S192" s="15"/>
      <c r="T192" s="15"/>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c r="BI192" s="13"/>
      <c r="BJ192" s="13"/>
      <c r="BK192" s="13"/>
      <c r="BL192" s="13"/>
      <c r="BM192" s="13"/>
      <c r="BN192" s="13"/>
      <c r="BO192" s="13"/>
      <c r="BP192" s="13"/>
      <c r="BQ192" s="13"/>
      <c r="BR192" s="13"/>
      <c r="BS192" s="13"/>
      <c r="BT192" s="13"/>
      <c r="BU192" s="13"/>
      <c r="BV192" s="13"/>
      <c r="BW192" s="13"/>
      <c r="BX192" s="13"/>
      <c r="BY192" s="13"/>
      <c r="BZ192" s="13"/>
      <c r="CA192" s="13"/>
      <c r="CB192" s="13"/>
      <c r="CC192" s="13"/>
      <c r="CD192" s="13"/>
      <c r="CE192" s="13"/>
      <c r="CF192" s="13"/>
      <c r="CG192" s="13"/>
      <c r="CH192" s="13"/>
      <c r="CI192" s="13"/>
      <c r="CJ192" s="13"/>
      <c r="CK192" s="13"/>
      <c r="CL192" s="13"/>
      <c r="CM192" s="13"/>
      <c r="CN192" s="13"/>
      <c r="CO192" s="13"/>
      <c r="CP192" s="13"/>
      <c r="CQ192" s="13"/>
      <c r="CR192" s="13"/>
      <c r="CS192" s="13"/>
      <c r="CT192" s="13"/>
      <c r="CU192" s="13"/>
      <c r="CV192" s="13"/>
      <c r="CW192" s="13"/>
      <c r="CX192" s="13"/>
      <c r="CY192" s="13"/>
      <c r="CZ192" s="13"/>
      <c r="DA192" s="13"/>
      <c r="DB192" s="13"/>
      <c r="DC192" s="13"/>
      <c r="DD192" s="13"/>
      <c r="DE192" s="13"/>
      <c r="DF192" s="13"/>
      <c r="DG192" s="13"/>
      <c r="DH192" s="13"/>
      <c r="DI192" s="13"/>
      <c r="DJ192" s="13"/>
      <c r="DK192" s="13"/>
      <c r="DL192" s="13"/>
      <c r="DM192" s="13"/>
      <c r="DN192" s="13"/>
      <c r="DO192" s="13"/>
      <c r="DP192" s="13"/>
      <c r="DQ192" s="13"/>
      <c r="DR192" s="13"/>
      <c r="DS192" s="13"/>
      <c r="DT192" s="13"/>
      <c r="DU192" s="13"/>
      <c r="DV192" s="13"/>
      <c r="DW192" s="13"/>
      <c r="DX192" s="13"/>
      <c r="DY192" s="13"/>
      <c r="DZ192" s="13"/>
      <c r="EA192" s="13"/>
      <c r="EB192" s="13"/>
      <c r="EC192" s="13"/>
      <c r="ED192" s="13"/>
      <c r="EE192" s="13"/>
      <c r="EF192" s="13"/>
      <c r="EG192" s="13"/>
      <c r="EH192" s="13"/>
      <c r="EI192" s="13"/>
      <c r="EJ192" s="13"/>
      <c r="EK192" s="13"/>
      <c r="EL192" s="13"/>
      <c r="EM192" s="13"/>
      <c r="EN192" s="13"/>
      <c r="EO192" s="13"/>
      <c r="EP192" s="13"/>
      <c r="EQ192" s="13"/>
      <c r="ER192" s="13"/>
      <c r="ES192" s="13"/>
      <c r="ET192" s="13"/>
      <c r="EU192" s="13"/>
      <c r="EV192" s="13"/>
      <c r="EW192" s="13"/>
      <c r="EX192" s="13"/>
      <c r="EY192" s="13"/>
      <c r="EZ192" s="13"/>
      <c r="FA192" s="13"/>
      <c r="FB192" s="13"/>
      <c r="FC192" s="13"/>
      <c r="FD192" s="13"/>
      <c r="FE192" s="13"/>
      <c r="FF192" s="13"/>
      <c r="FG192" s="13"/>
      <c r="FH192" s="13"/>
      <c r="FI192" s="13"/>
      <c r="FJ192" s="13"/>
      <c r="FK192" s="13"/>
      <c r="FL192" s="13"/>
      <c r="FM192" s="13"/>
      <c r="FN192" s="13"/>
      <c r="FO192" s="13"/>
      <c r="FP192" s="13"/>
      <c r="FQ192" s="13"/>
      <c r="FR192" s="13"/>
      <c r="FS192" s="13"/>
      <c r="FT192" s="13"/>
      <c r="FU192" s="13"/>
      <c r="FV192" s="13"/>
      <c r="FW192" s="13"/>
      <c r="FX192" s="13"/>
      <c r="FY192" s="13"/>
      <c r="FZ192" s="13"/>
      <c r="GA192" s="13"/>
      <c r="GB192" s="13"/>
      <c r="GC192" s="13"/>
      <c r="GD192" s="13"/>
      <c r="GE192" s="13"/>
      <c r="GF192" s="13"/>
      <c r="GG192" s="13"/>
      <c r="GH192" s="13"/>
      <c r="GI192" s="13"/>
      <c r="GJ192" s="13"/>
      <c r="GK192" s="13"/>
      <c r="GL192" s="13"/>
      <c r="GM192" s="13"/>
      <c r="GN192" s="13"/>
      <c r="GO192" s="13"/>
      <c r="GP192" s="13"/>
      <c r="GQ192" s="13"/>
      <c r="GR192" s="13"/>
      <c r="GS192" s="13"/>
      <c r="GT192" s="13"/>
      <c r="GU192" s="13"/>
      <c r="GV192" s="13"/>
      <c r="GW192" s="13"/>
      <c r="GX192" s="13"/>
      <c r="GY192" s="13"/>
      <c r="GZ192" s="13"/>
      <c r="HA192" s="13"/>
      <c r="HB192" s="13"/>
      <c r="HC192" s="13"/>
      <c r="HD192" s="13"/>
      <c r="HE192" s="13"/>
      <c r="HF192" s="13"/>
      <c r="HG192" s="13"/>
      <c r="HH192" s="13"/>
      <c r="HI192" s="13"/>
      <c r="HJ192" s="13"/>
      <c r="HK192" s="13"/>
      <c r="HL192" s="13"/>
      <c r="HM192" s="13"/>
      <c r="HN192" s="13"/>
      <c r="HO192" s="13"/>
      <c r="HP192" s="13"/>
      <c r="HQ192" s="13"/>
      <c r="HR192" s="13"/>
      <c r="HS192" s="13"/>
      <c r="HT192" s="13"/>
      <c r="HU192" s="13"/>
      <c r="HV192" s="13"/>
      <c r="HW192" s="13"/>
      <c r="HX192" s="13"/>
      <c r="HY192" s="13"/>
      <c r="HZ192" s="13"/>
      <c r="IA192" s="13"/>
      <c r="IB192" s="13"/>
      <c r="IC192" s="13"/>
      <c r="ID192" s="13"/>
      <c r="IE192" s="13"/>
      <c r="IF192" s="13"/>
      <c r="IG192" s="13"/>
      <c r="IH192" s="13"/>
      <c r="II192" s="13"/>
      <c r="IJ192" s="13"/>
      <c r="IK192" s="13"/>
    </row>
    <row r="193" spans="2:245" s="14" customFormat="1" ht="53.25" customHeight="1" x14ac:dyDescent="0.3">
      <c r="B193" s="55" t="s">
        <v>331</v>
      </c>
      <c r="C193" s="61" t="s">
        <v>332</v>
      </c>
      <c r="D193" s="67">
        <v>837900</v>
      </c>
      <c r="E193" s="67">
        <v>837900</v>
      </c>
      <c r="F193" s="67">
        <v>837774.42</v>
      </c>
      <c r="G193" s="68">
        <f t="shared" si="119"/>
        <v>99.985012531328323</v>
      </c>
      <c r="H193" s="67">
        <f t="shared" si="120"/>
        <v>-125.57999999995809</v>
      </c>
      <c r="I193" s="67"/>
      <c r="J193" s="67"/>
      <c r="K193" s="67"/>
      <c r="L193" s="73"/>
      <c r="M193" s="71"/>
      <c r="N193" s="67">
        <f t="shared" si="121"/>
        <v>837900</v>
      </c>
      <c r="O193" s="67">
        <f t="shared" si="122"/>
        <v>837900</v>
      </c>
      <c r="P193" s="67">
        <f t="shared" si="123"/>
        <v>837774.42</v>
      </c>
      <c r="Q193" s="70">
        <f t="shared" si="124"/>
        <v>99.985012531328323</v>
      </c>
      <c r="R193" s="67">
        <f t="shared" si="125"/>
        <v>-125.57999999995809</v>
      </c>
      <c r="S193" s="15"/>
      <c r="T193" s="15"/>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3"/>
      <c r="BI193" s="13"/>
      <c r="BJ193" s="13"/>
      <c r="BK193" s="13"/>
      <c r="BL193" s="13"/>
      <c r="BM193" s="13"/>
      <c r="BN193" s="13"/>
      <c r="BO193" s="13"/>
      <c r="BP193" s="13"/>
      <c r="BQ193" s="13"/>
      <c r="BR193" s="13"/>
      <c r="BS193" s="13"/>
      <c r="BT193" s="13"/>
      <c r="BU193" s="13"/>
      <c r="BV193" s="13"/>
      <c r="BW193" s="13"/>
      <c r="BX193" s="13"/>
      <c r="BY193" s="13"/>
      <c r="BZ193" s="13"/>
      <c r="CA193" s="13"/>
      <c r="CB193" s="13"/>
      <c r="CC193" s="13"/>
      <c r="CD193" s="13"/>
      <c r="CE193" s="13"/>
      <c r="CF193" s="13"/>
      <c r="CG193" s="13"/>
      <c r="CH193" s="13"/>
      <c r="CI193" s="13"/>
      <c r="CJ193" s="13"/>
      <c r="CK193" s="13"/>
      <c r="CL193" s="13"/>
      <c r="CM193" s="13"/>
      <c r="CN193" s="13"/>
      <c r="CO193" s="13"/>
      <c r="CP193" s="13"/>
      <c r="CQ193" s="13"/>
      <c r="CR193" s="13"/>
      <c r="CS193" s="13"/>
      <c r="CT193" s="13"/>
      <c r="CU193" s="13"/>
      <c r="CV193" s="13"/>
      <c r="CW193" s="13"/>
      <c r="CX193" s="13"/>
      <c r="CY193" s="13"/>
      <c r="CZ193" s="13"/>
      <c r="DA193" s="13"/>
      <c r="DB193" s="13"/>
      <c r="DC193" s="13"/>
      <c r="DD193" s="13"/>
      <c r="DE193" s="13"/>
      <c r="DF193" s="13"/>
      <c r="DG193" s="13"/>
      <c r="DH193" s="13"/>
      <c r="DI193" s="13"/>
      <c r="DJ193" s="13"/>
      <c r="DK193" s="13"/>
      <c r="DL193" s="13"/>
      <c r="DM193" s="13"/>
      <c r="DN193" s="13"/>
      <c r="DO193" s="13"/>
      <c r="DP193" s="13"/>
      <c r="DQ193" s="13"/>
      <c r="DR193" s="13"/>
      <c r="DS193" s="13"/>
      <c r="DT193" s="13"/>
      <c r="DU193" s="13"/>
      <c r="DV193" s="13"/>
      <c r="DW193" s="13"/>
      <c r="DX193" s="13"/>
      <c r="DY193" s="13"/>
      <c r="DZ193" s="13"/>
      <c r="EA193" s="13"/>
      <c r="EB193" s="13"/>
      <c r="EC193" s="13"/>
      <c r="ED193" s="13"/>
      <c r="EE193" s="13"/>
      <c r="EF193" s="13"/>
      <c r="EG193" s="13"/>
      <c r="EH193" s="13"/>
      <c r="EI193" s="13"/>
      <c r="EJ193" s="13"/>
      <c r="EK193" s="13"/>
      <c r="EL193" s="13"/>
      <c r="EM193" s="13"/>
      <c r="EN193" s="13"/>
      <c r="EO193" s="13"/>
      <c r="EP193" s="13"/>
      <c r="EQ193" s="13"/>
      <c r="ER193" s="13"/>
      <c r="ES193" s="13"/>
      <c r="ET193" s="13"/>
      <c r="EU193" s="13"/>
      <c r="EV193" s="13"/>
      <c r="EW193" s="13"/>
      <c r="EX193" s="13"/>
      <c r="EY193" s="13"/>
      <c r="EZ193" s="13"/>
      <c r="FA193" s="13"/>
      <c r="FB193" s="13"/>
      <c r="FC193" s="13"/>
      <c r="FD193" s="13"/>
      <c r="FE193" s="13"/>
      <c r="FF193" s="13"/>
      <c r="FG193" s="13"/>
      <c r="FH193" s="13"/>
      <c r="FI193" s="13"/>
      <c r="FJ193" s="13"/>
      <c r="FK193" s="13"/>
      <c r="FL193" s="13"/>
      <c r="FM193" s="13"/>
      <c r="FN193" s="13"/>
      <c r="FO193" s="13"/>
      <c r="FP193" s="13"/>
      <c r="FQ193" s="13"/>
      <c r="FR193" s="13"/>
      <c r="FS193" s="13"/>
      <c r="FT193" s="13"/>
      <c r="FU193" s="13"/>
      <c r="FV193" s="13"/>
      <c r="FW193" s="13"/>
      <c r="FX193" s="13"/>
      <c r="FY193" s="13"/>
      <c r="FZ193" s="13"/>
      <c r="GA193" s="13"/>
      <c r="GB193" s="13"/>
      <c r="GC193" s="13"/>
      <c r="GD193" s="13"/>
      <c r="GE193" s="13"/>
      <c r="GF193" s="13"/>
      <c r="GG193" s="13"/>
      <c r="GH193" s="13"/>
      <c r="GI193" s="13"/>
      <c r="GJ193" s="13"/>
      <c r="GK193" s="13"/>
      <c r="GL193" s="13"/>
      <c r="GM193" s="13"/>
      <c r="GN193" s="13"/>
      <c r="GO193" s="13"/>
      <c r="GP193" s="13"/>
      <c r="GQ193" s="13"/>
      <c r="GR193" s="13"/>
      <c r="GS193" s="13"/>
      <c r="GT193" s="13"/>
      <c r="GU193" s="13"/>
      <c r="GV193" s="13"/>
      <c r="GW193" s="13"/>
      <c r="GX193" s="13"/>
      <c r="GY193" s="13"/>
      <c r="GZ193" s="13"/>
      <c r="HA193" s="13"/>
      <c r="HB193" s="13"/>
      <c r="HC193" s="13"/>
      <c r="HD193" s="13"/>
      <c r="HE193" s="13"/>
      <c r="HF193" s="13"/>
      <c r="HG193" s="13"/>
      <c r="HH193" s="13"/>
      <c r="HI193" s="13"/>
      <c r="HJ193" s="13"/>
      <c r="HK193" s="13"/>
      <c r="HL193" s="13"/>
      <c r="HM193" s="13"/>
      <c r="HN193" s="13"/>
      <c r="HO193" s="13"/>
      <c r="HP193" s="13"/>
      <c r="HQ193" s="13"/>
      <c r="HR193" s="13"/>
      <c r="HS193" s="13"/>
      <c r="HT193" s="13"/>
      <c r="HU193" s="13"/>
      <c r="HV193" s="13"/>
      <c r="HW193" s="13"/>
      <c r="HX193" s="13"/>
      <c r="HY193" s="13"/>
      <c r="HZ193" s="13"/>
      <c r="IA193" s="13"/>
      <c r="IB193" s="13"/>
      <c r="IC193" s="13"/>
      <c r="ID193" s="13"/>
      <c r="IE193" s="13"/>
      <c r="IF193" s="13"/>
      <c r="IG193" s="13"/>
      <c r="IH193" s="13"/>
      <c r="II193" s="13"/>
      <c r="IJ193" s="13"/>
      <c r="IK193" s="13"/>
    </row>
    <row r="194" spans="2:245" s="14" customFormat="1" ht="50.25" customHeight="1" x14ac:dyDescent="0.3">
      <c r="B194" s="55" t="s">
        <v>304</v>
      </c>
      <c r="C194" s="61" t="s">
        <v>305</v>
      </c>
      <c r="D194" s="67">
        <v>2727876</v>
      </c>
      <c r="E194" s="67">
        <v>2681376</v>
      </c>
      <c r="F194" s="67">
        <v>1433117.76</v>
      </c>
      <c r="G194" s="68">
        <f t="shared" si="119"/>
        <v>53.447101786545417</v>
      </c>
      <c r="H194" s="67">
        <f t="shared" si="120"/>
        <v>-1248258.24</v>
      </c>
      <c r="I194" s="67"/>
      <c r="J194" s="67"/>
      <c r="K194" s="67"/>
      <c r="L194" s="69"/>
      <c r="M194" s="67"/>
      <c r="N194" s="67">
        <f t="shared" si="121"/>
        <v>2727876</v>
      </c>
      <c r="O194" s="67">
        <f t="shared" si="122"/>
        <v>2681376</v>
      </c>
      <c r="P194" s="67">
        <f t="shared" si="123"/>
        <v>1433117.76</v>
      </c>
      <c r="Q194" s="70">
        <f t="shared" si="124"/>
        <v>53.447101786545417</v>
      </c>
      <c r="R194" s="67">
        <f t="shared" si="125"/>
        <v>-1248258.24</v>
      </c>
      <c r="S194" s="15"/>
      <c r="T194" s="15"/>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c r="BI194" s="13"/>
      <c r="BJ194" s="13"/>
      <c r="BK194" s="13"/>
      <c r="BL194" s="13"/>
      <c r="BM194" s="13"/>
      <c r="BN194" s="13"/>
      <c r="BO194" s="13"/>
      <c r="BP194" s="13"/>
      <c r="BQ194" s="13"/>
      <c r="BR194" s="13"/>
      <c r="BS194" s="13"/>
      <c r="BT194" s="13"/>
      <c r="BU194" s="13"/>
      <c r="BV194" s="13"/>
      <c r="BW194" s="13"/>
      <c r="BX194" s="13"/>
      <c r="BY194" s="13"/>
      <c r="BZ194" s="13"/>
      <c r="CA194" s="13"/>
      <c r="CB194" s="13"/>
      <c r="CC194" s="13"/>
      <c r="CD194" s="13"/>
      <c r="CE194" s="13"/>
      <c r="CF194" s="13"/>
      <c r="CG194" s="13"/>
      <c r="CH194" s="13"/>
      <c r="CI194" s="13"/>
      <c r="CJ194" s="13"/>
      <c r="CK194" s="13"/>
      <c r="CL194" s="13"/>
      <c r="CM194" s="13"/>
      <c r="CN194" s="13"/>
      <c r="CO194" s="13"/>
      <c r="CP194" s="13"/>
      <c r="CQ194" s="13"/>
      <c r="CR194" s="13"/>
      <c r="CS194" s="13"/>
      <c r="CT194" s="13"/>
      <c r="CU194" s="13"/>
      <c r="CV194" s="13"/>
      <c r="CW194" s="13"/>
      <c r="CX194" s="13"/>
      <c r="CY194" s="13"/>
      <c r="CZ194" s="13"/>
      <c r="DA194" s="13"/>
      <c r="DB194" s="13"/>
      <c r="DC194" s="13"/>
      <c r="DD194" s="13"/>
      <c r="DE194" s="13"/>
      <c r="DF194" s="13"/>
      <c r="DG194" s="13"/>
      <c r="DH194" s="13"/>
      <c r="DI194" s="13"/>
      <c r="DJ194" s="13"/>
      <c r="DK194" s="13"/>
      <c r="DL194" s="13"/>
      <c r="DM194" s="13"/>
      <c r="DN194" s="13"/>
      <c r="DO194" s="13"/>
      <c r="DP194" s="13"/>
      <c r="DQ194" s="13"/>
      <c r="DR194" s="13"/>
      <c r="DS194" s="13"/>
      <c r="DT194" s="13"/>
      <c r="DU194" s="13"/>
      <c r="DV194" s="13"/>
      <c r="DW194" s="13"/>
      <c r="DX194" s="13"/>
      <c r="DY194" s="13"/>
      <c r="DZ194" s="13"/>
      <c r="EA194" s="13"/>
      <c r="EB194" s="13"/>
      <c r="EC194" s="13"/>
      <c r="ED194" s="13"/>
      <c r="EE194" s="13"/>
      <c r="EF194" s="13"/>
      <c r="EG194" s="13"/>
      <c r="EH194" s="13"/>
      <c r="EI194" s="13"/>
      <c r="EJ194" s="13"/>
      <c r="EK194" s="13"/>
      <c r="EL194" s="13"/>
      <c r="EM194" s="13"/>
      <c r="EN194" s="13"/>
      <c r="EO194" s="13"/>
      <c r="EP194" s="13"/>
      <c r="EQ194" s="13"/>
      <c r="ER194" s="13"/>
      <c r="ES194" s="13"/>
      <c r="ET194" s="13"/>
      <c r="EU194" s="13"/>
      <c r="EV194" s="13"/>
      <c r="EW194" s="13"/>
      <c r="EX194" s="13"/>
      <c r="EY194" s="13"/>
      <c r="EZ194" s="13"/>
      <c r="FA194" s="13"/>
      <c r="FB194" s="13"/>
      <c r="FC194" s="13"/>
      <c r="FD194" s="13"/>
      <c r="FE194" s="13"/>
      <c r="FF194" s="13"/>
      <c r="FG194" s="13"/>
      <c r="FH194" s="13"/>
      <c r="FI194" s="13"/>
      <c r="FJ194" s="13"/>
      <c r="FK194" s="13"/>
      <c r="FL194" s="13"/>
      <c r="FM194" s="13"/>
      <c r="FN194" s="13"/>
      <c r="FO194" s="13"/>
      <c r="FP194" s="13"/>
      <c r="FQ194" s="13"/>
      <c r="FR194" s="13"/>
      <c r="FS194" s="13"/>
      <c r="FT194" s="13"/>
      <c r="FU194" s="13"/>
      <c r="FV194" s="13"/>
      <c r="FW194" s="13"/>
      <c r="FX194" s="13"/>
      <c r="FY194" s="13"/>
      <c r="FZ194" s="13"/>
      <c r="GA194" s="13"/>
      <c r="GB194" s="13"/>
      <c r="GC194" s="13"/>
      <c r="GD194" s="13"/>
      <c r="GE194" s="13"/>
      <c r="GF194" s="13"/>
      <c r="GG194" s="13"/>
      <c r="GH194" s="13"/>
      <c r="GI194" s="13"/>
      <c r="GJ194" s="13"/>
      <c r="GK194" s="13"/>
      <c r="GL194" s="13"/>
      <c r="GM194" s="13"/>
      <c r="GN194" s="13"/>
      <c r="GO194" s="13"/>
      <c r="GP194" s="13"/>
      <c r="GQ194" s="13"/>
      <c r="GR194" s="13"/>
      <c r="GS194" s="13"/>
      <c r="GT194" s="13"/>
      <c r="GU194" s="13"/>
      <c r="GV194" s="13"/>
      <c r="GW194" s="13"/>
      <c r="GX194" s="13"/>
      <c r="GY194" s="13"/>
      <c r="GZ194" s="13"/>
      <c r="HA194" s="13"/>
      <c r="HB194" s="13"/>
      <c r="HC194" s="13"/>
      <c r="HD194" s="13"/>
      <c r="HE194" s="13"/>
      <c r="HF194" s="13"/>
      <c r="HG194" s="13"/>
      <c r="HH194" s="13"/>
      <c r="HI194" s="13"/>
      <c r="HJ194" s="13"/>
      <c r="HK194" s="13"/>
      <c r="HL194" s="13"/>
      <c r="HM194" s="13"/>
      <c r="HN194" s="13"/>
      <c r="HO194" s="13"/>
      <c r="HP194" s="13"/>
      <c r="HQ194" s="13"/>
      <c r="HR194" s="13"/>
      <c r="HS194" s="13"/>
      <c r="HT194" s="13"/>
      <c r="HU194" s="13"/>
      <c r="HV194" s="13"/>
      <c r="HW194" s="13"/>
      <c r="HX194" s="13"/>
      <c r="HY194" s="13"/>
      <c r="HZ194" s="13"/>
      <c r="IA194" s="13"/>
      <c r="IB194" s="13"/>
      <c r="IC194" s="13"/>
      <c r="ID194" s="13"/>
      <c r="IE194" s="13"/>
      <c r="IF194" s="13"/>
      <c r="IG194" s="13"/>
      <c r="IH194" s="13"/>
      <c r="II194" s="13"/>
      <c r="IJ194" s="13"/>
      <c r="IK194" s="13"/>
    </row>
    <row r="195" spans="2:245" s="14" customFormat="1" ht="48.75" customHeight="1" x14ac:dyDescent="0.3">
      <c r="B195" s="172" t="s">
        <v>322</v>
      </c>
      <c r="C195" s="170" t="s">
        <v>323</v>
      </c>
      <c r="D195" s="67">
        <v>2008800</v>
      </c>
      <c r="E195" s="67">
        <v>1531800</v>
      </c>
      <c r="F195" s="67">
        <v>1531739.02</v>
      </c>
      <c r="G195" s="68">
        <f t="shared" si="119"/>
        <v>99.996019062540796</v>
      </c>
      <c r="H195" s="67">
        <f t="shared" si="120"/>
        <v>-60.979999999981374</v>
      </c>
      <c r="I195" s="63"/>
      <c r="J195" s="63"/>
      <c r="K195" s="67"/>
      <c r="L195" s="73"/>
      <c r="M195" s="67"/>
      <c r="N195" s="67">
        <f t="shared" si="121"/>
        <v>2008800</v>
      </c>
      <c r="O195" s="67">
        <f t="shared" si="122"/>
        <v>1531800</v>
      </c>
      <c r="P195" s="67">
        <f t="shared" si="123"/>
        <v>1531739.02</v>
      </c>
      <c r="Q195" s="70">
        <f t="shared" si="124"/>
        <v>99.996019062540796</v>
      </c>
      <c r="R195" s="67">
        <f t="shared" si="125"/>
        <v>-60.979999999981374</v>
      </c>
      <c r="S195" s="15"/>
      <c r="T195" s="15"/>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c r="BF195" s="13"/>
      <c r="BG195" s="13"/>
      <c r="BH195" s="13"/>
      <c r="BI195" s="13"/>
      <c r="BJ195" s="13"/>
      <c r="BK195" s="13"/>
      <c r="BL195" s="13"/>
      <c r="BM195" s="13"/>
      <c r="BN195" s="13"/>
      <c r="BO195" s="13"/>
      <c r="BP195" s="13"/>
      <c r="BQ195" s="13"/>
      <c r="BR195" s="13"/>
      <c r="BS195" s="13"/>
      <c r="BT195" s="13"/>
      <c r="BU195" s="13"/>
      <c r="BV195" s="13"/>
      <c r="BW195" s="13"/>
      <c r="BX195" s="13"/>
      <c r="BY195" s="13"/>
      <c r="BZ195" s="13"/>
      <c r="CA195" s="13"/>
      <c r="CB195" s="13"/>
      <c r="CC195" s="13"/>
      <c r="CD195" s="13"/>
      <c r="CE195" s="13"/>
      <c r="CF195" s="13"/>
      <c r="CG195" s="13"/>
      <c r="CH195" s="13"/>
      <c r="CI195" s="13"/>
      <c r="CJ195" s="13"/>
      <c r="CK195" s="13"/>
      <c r="CL195" s="13"/>
      <c r="CM195" s="13"/>
      <c r="CN195" s="13"/>
      <c r="CO195" s="13"/>
      <c r="CP195" s="13"/>
      <c r="CQ195" s="13"/>
      <c r="CR195" s="13"/>
      <c r="CS195" s="13"/>
      <c r="CT195" s="13"/>
      <c r="CU195" s="13"/>
      <c r="CV195" s="13"/>
      <c r="CW195" s="13"/>
      <c r="CX195" s="13"/>
      <c r="CY195" s="13"/>
      <c r="CZ195" s="13"/>
      <c r="DA195" s="13"/>
      <c r="DB195" s="13"/>
      <c r="DC195" s="13"/>
      <c r="DD195" s="13"/>
      <c r="DE195" s="13"/>
      <c r="DF195" s="13"/>
      <c r="DG195" s="13"/>
      <c r="DH195" s="13"/>
      <c r="DI195" s="13"/>
      <c r="DJ195" s="13"/>
      <c r="DK195" s="13"/>
      <c r="DL195" s="13"/>
      <c r="DM195" s="13"/>
      <c r="DN195" s="13"/>
      <c r="DO195" s="13"/>
      <c r="DP195" s="13"/>
      <c r="DQ195" s="13"/>
      <c r="DR195" s="13"/>
      <c r="DS195" s="13"/>
      <c r="DT195" s="13"/>
      <c r="DU195" s="13"/>
      <c r="DV195" s="13"/>
      <c r="DW195" s="13"/>
      <c r="DX195" s="13"/>
      <c r="DY195" s="13"/>
      <c r="DZ195" s="13"/>
      <c r="EA195" s="13"/>
      <c r="EB195" s="13"/>
      <c r="EC195" s="13"/>
      <c r="ED195" s="13"/>
      <c r="EE195" s="13"/>
      <c r="EF195" s="13"/>
      <c r="EG195" s="13"/>
      <c r="EH195" s="13"/>
      <c r="EI195" s="13"/>
      <c r="EJ195" s="13"/>
      <c r="EK195" s="13"/>
      <c r="EL195" s="13"/>
      <c r="EM195" s="13"/>
      <c r="EN195" s="13"/>
      <c r="EO195" s="13"/>
      <c r="EP195" s="13"/>
      <c r="EQ195" s="13"/>
      <c r="ER195" s="13"/>
      <c r="ES195" s="13"/>
      <c r="ET195" s="13"/>
      <c r="EU195" s="13"/>
      <c r="EV195" s="13"/>
      <c r="EW195" s="13"/>
      <c r="EX195" s="13"/>
      <c r="EY195" s="13"/>
      <c r="EZ195" s="13"/>
      <c r="FA195" s="13"/>
      <c r="FB195" s="13"/>
      <c r="FC195" s="13"/>
      <c r="FD195" s="13"/>
      <c r="FE195" s="13"/>
      <c r="FF195" s="13"/>
      <c r="FG195" s="13"/>
      <c r="FH195" s="13"/>
      <c r="FI195" s="13"/>
      <c r="FJ195" s="13"/>
      <c r="FK195" s="13"/>
      <c r="FL195" s="13"/>
      <c r="FM195" s="13"/>
      <c r="FN195" s="13"/>
      <c r="FO195" s="13"/>
      <c r="FP195" s="13"/>
      <c r="FQ195" s="13"/>
      <c r="FR195" s="13"/>
      <c r="FS195" s="13"/>
      <c r="FT195" s="13"/>
      <c r="FU195" s="13"/>
      <c r="FV195" s="13"/>
      <c r="FW195" s="13"/>
      <c r="FX195" s="13"/>
      <c r="FY195" s="13"/>
      <c r="FZ195" s="13"/>
      <c r="GA195" s="13"/>
      <c r="GB195" s="13"/>
      <c r="GC195" s="13"/>
      <c r="GD195" s="13"/>
      <c r="GE195" s="13"/>
      <c r="GF195" s="13"/>
      <c r="GG195" s="13"/>
      <c r="GH195" s="13"/>
      <c r="GI195" s="13"/>
      <c r="GJ195" s="13"/>
      <c r="GK195" s="13"/>
      <c r="GL195" s="13"/>
      <c r="GM195" s="13"/>
      <c r="GN195" s="13"/>
      <c r="GO195" s="13"/>
      <c r="GP195" s="13"/>
      <c r="GQ195" s="13"/>
      <c r="GR195" s="13"/>
      <c r="GS195" s="13"/>
      <c r="GT195" s="13"/>
      <c r="GU195" s="13"/>
      <c r="GV195" s="13"/>
      <c r="GW195" s="13"/>
      <c r="GX195" s="13"/>
      <c r="GY195" s="13"/>
      <c r="GZ195" s="13"/>
      <c r="HA195" s="13"/>
      <c r="HB195" s="13"/>
      <c r="HC195" s="13"/>
      <c r="HD195" s="13"/>
      <c r="HE195" s="13"/>
      <c r="HF195" s="13"/>
      <c r="HG195" s="13"/>
      <c r="HH195" s="13"/>
      <c r="HI195" s="13"/>
      <c r="HJ195" s="13"/>
      <c r="HK195" s="13"/>
      <c r="HL195" s="13"/>
      <c r="HM195" s="13"/>
      <c r="HN195" s="13"/>
      <c r="HO195" s="13"/>
      <c r="HP195" s="13"/>
      <c r="HQ195" s="13"/>
      <c r="HR195" s="13"/>
      <c r="HS195" s="13"/>
      <c r="HT195" s="13"/>
      <c r="HU195" s="13"/>
      <c r="HV195" s="13"/>
      <c r="HW195" s="13"/>
      <c r="HX195" s="13"/>
      <c r="HY195" s="13"/>
      <c r="HZ195" s="13"/>
      <c r="IA195" s="13"/>
      <c r="IB195" s="13"/>
      <c r="IC195" s="13"/>
      <c r="ID195" s="13"/>
      <c r="IE195" s="13"/>
      <c r="IF195" s="13"/>
      <c r="IG195" s="13"/>
      <c r="IH195" s="13"/>
      <c r="II195" s="13"/>
      <c r="IJ195" s="13"/>
      <c r="IK195" s="13"/>
    </row>
    <row r="196" spans="2:245" s="14" customFormat="1" ht="33" hidden="1" customHeight="1" x14ac:dyDescent="0.3">
      <c r="B196" s="173" t="s">
        <v>316</v>
      </c>
      <c r="C196" s="153" t="s">
        <v>317</v>
      </c>
      <c r="D196" s="71"/>
      <c r="E196" s="71"/>
      <c r="F196" s="71"/>
      <c r="G196" s="72" t="e">
        <f t="shared" si="119"/>
        <v>#DIV/0!</v>
      </c>
      <c r="H196" s="71">
        <f t="shared" si="120"/>
        <v>0</v>
      </c>
      <c r="I196" s="71"/>
      <c r="J196" s="71"/>
      <c r="K196" s="71"/>
      <c r="L196" s="73" t="e">
        <f t="shared" si="130"/>
        <v>#DIV/0!</v>
      </c>
      <c r="M196" s="71"/>
      <c r="N196" s="71">
        <f t="shared" si="121"/>
        <v>0</v>
      </c>
      <c r="O196" s="71">
        <f t="shared" si="122"/>
        <v>0</v>
      </c>
      <c r="P196" s="71">
        <f t="shared" si="123"/>
        <v>0</v>
      </c>
      <c r="Q196" s="74" t="e">
        <f t="shared" si="124"/>
        <v>#DIV/0!</v>
      </c>
      <c r="R196" s="71">
        <f t="shared" si="125"/>
        <v>0</v>
      </c>
      <c r="S196" s="15"/>
      <c r="T196" s="15"/>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c r="BM196" s="13"/>
      <c r="BN196" s="13"/>
      <c r="BO196" s="13"/>
      <c r="BP196" s="13"/>
      <c r="BQ196" s="13"/>
      <c r="BR196" s="13"/>
      <c r="BS196" s="13"/>
      <c r="BT196" s="13"/>
      <c r="BU196" s="13"/>
      <c r="BV196" s="13"/>
      <c r="BW196" s="13"/>
      <c r="BX196" s="13"/>
      <c r="BY196" s="13"/>
      <c r="BZ196" s="13"/>
      <c r="CA196" s="13"/>
      <c r="CB196" s="13"/>
      <c r="CC196" s="13"/>
      <c r="CD196" s="13"/>
      <c r="CE196" s="13"/>
      <c r="CF196" s="13"/>
      <c r="CG196" s="13"/>
      <c r="CH196" s="13"/>
      <c r="CI196" s="13"/>
      <c r="CJ196" s="13"/>
      <c r="CK196" s="13"/>
      <c r="CL196" s="13"/>
      <c r="CM196" s="13"/>
      <c r="CN196" s="13"/>
      <c r="CO196" s="13"/>
      <c r="CP196" s="13"/>
      <c r="CQ196" s="13"/>
      <c r="CR196" s="13"/>
      <c r="CS196" s="13"/>
      <c r="CT196" s="13"/>
      <c r="CU196" s="13"/>
      <c r="CV196" s="13"/>
      <c r="CW196" s="13"/>
      <c r="CX196" s="13"/>
      <c r="CY196" s="13"/>
      <c r="CZ196" s="13"/>
      <c r="DA196" s="13"/>
      <c r="DB196" s="13"/>
      <c r="DC196" s="13"/>
      <c r="DD196" s="13"/>
      <c r="DE196" s="13"/>
      <c r="DF196" s="13"/>
      <c r="DG196" s="13"/>
      <c r="DH196" s="13"/>
      <c r="DI196" s="13"/>
      <c r="DJ196" s="13"/>
      <c r="DK196" s="13"/>
      <c r="DL196" s="13"/>
      <c r="DM196" s="13"/>
      <c r="DN196" s="13"/>
      <c r="DO196" s="13"/>
      <c r="DP196" s="13"/>
      <c r="DQ196" s="13"/>
      <c r="DR196" s="13"/>
      <c r="DS196" s="13"/>
      <c r="DT196" s="13"/>
      <c r="DU196" s="13"/>
      <c r="DV196" s="13"/>
      <c r="DW196" s="13"/>
      <c r="DX196" s="13"/>
      <c r="DY196" s="13"/>
      <c r="DZ196" s="13"/>
      <c r="EA196" s="13"/>
      <c r="EB196" s="13"/>
      <c r="EC196" s="13"/>
      <c r="ED196" s="13"/>
      <c r="EE196" s="13"/>
      <c r="EF196" s="13"/>
      <c r="EG196" s="13"/>
      <c r="EH196" s="13"/>
      <c r="EI196" s="13"/>
      <c r="EJ196" s="13"/>
      <c r="EK196" s="13"/>
      <c r="EL196" s="13"/>
      <c r="EM196" s="13"/>
      <c r="EN196" s="13"/>
      <c r="EO196" s="13"/>
      <c r="EP196" s="13"/>
      <c r="EQ196" s="13"/>
      <c r="ER196" s="13"/>
      <c r="ES196" s="13"/>
      <c r="ET196" s="13"/>
      <c r="EU196" s="13"/>
      <c r="EV196" s="13"/>
      <c r="EW196" s="13"/>
      <c r="EX196" s="13"/>
      <c r="EY196" s="13"/>
      <c r="EZ196" s="13"/>
      <c r="FA196" s="13"/>
      <c r="FB196" s="13"/>
      <c r="FC196" s="13"/>
      <c r="FD196" s="13"/>
      <c r="FE196" s="13"/>
      <c r="FF196" s="13"/>
      <c r="FG196" s="13"/>
      <c r="FH196" s="13"/>
      <c r="FI196" s="13"/>
      <c r="FJ196" s="13"/>
      <c r="FK196" s="13"/>
      <c r="FL196" s="13"/>
      <c r="FM196" s="13"/>
      <c r="FN196" s="13"/>
      <c r="FO196" s="13"/>
      <c r="FP196" s="13"/>
      <c r="FQ196" s="13"/>
      <c r="FR196" s="13"/>
      <c r="FS196" s="13"/>
      <c r="FT196" s="13"/>
      <c r="FU196" s="13"/>
      <c r="FV196" s="13"/>
      <c r="FW196" s="13"/>
      <c r="FX196" s="13"/>
      <c r="FY196" s="13"/>
      <c r="FZ196" s="13"/>
      <c r="GA196" s="13"/>
      <c r="GB196" s="13"/>
      <c r="GC196" s="13"/>
      <c r="GD196" s="13"/>
      <c r="GE196" s="13"/>
      <c r="GF196" s="13"/>
      <c r="GG196" s="13"/>
      <c r="GH196" s="13"/>
      <c r="GI196" s="13"/>
      <c r="GJ196" s="13"/>
      <c r="GK196" s="13"/>
      <c r="GL196" s="13"/>
      <c r="GM196" s="13"/>
      <c r="GN196" s="13"/>
      <c r="GO196" s="13"/>
      <c r="GP196" s="13"/>
      <c r="GQ196" s="13"/>
      <c r="GR196" s="13"/>
      <c r="GS196" s="13"/>
      <c r="GT196" s="13"/>
      <c r="GU196" s="13"/>
      <c r="GV196" s="13"/>
      <c r="GW196" s="13"/>
      <c r="GX196" s="13"/>
      <c r="GY196" s="13"/>
      <c r="GZ196" s="13"/>
      <c r="HA196" s="13"/>
      <c r="HB196" s="13"/>
      <c r="HC196" s="13"/>
      <c r="HD196" s="13"/>
      <c r="HE196" s="13"/>
      <c r="HF196" s="13"/>
      <c r="HG196" s="13"/>
      <c r="HH196" s="13"/>
      <c r="HI196" s="13"/>
      <c r="HJ196" s="13"/>
      <c r="HK196" s="13"/>
      <c r="HL196" s="13"/>
      <c r="HM196" s="13"/>
      <c r="HN196" s="13"/>
      <c r="HO196" s="13"/>
      <c r="HP196" s="13"/>
      <c r="HQ196" s="13"/>
      <c r="HR196" s="13"/>
      <c r="HS196" s="13"/>
      <c r="HT196" s="13"/>
      <c r="HU196" s="13"/>
      <c r="HV196" s="13"/>
      <c r="HW196" s="13"/>
      <c r="HX196" s="13"/>
      <c r="HY196" s="13"/>
      <c r="HZ196" s="13"/>
      <c r="IA196" s="13"/>
      <c r="IB196" s="13"/>
      <c r="IC196" s="13"/>
      <c r="ID196" s="13"/>
      <c r="IE196" s="13"/>
      <c r="IF196" s="13"/>
      <c r="IG196" s="13"/>
      <c r="IH196" s="13"/>
      <c r="II196" s="13"/>
      <c r="IJ196" s="13"/>
      <c r="IK196" s="13"/>
    </row>
    <row r="197" spans="2:245" s="14" customFormat="1" ht="36.75" customHeight="1" x14ac:dyDescent="0.3">
      <c r="B197" s="142" t="s">
        <v>137</v>
      </c>
      <c r="C197" s="153" t="s">
        <v>138</v>
      </c>
      <c r="D197" s="71">
        <v>43522320</v>
      </c>
      <c r="E197" s="71">
        <v>23267350</v>
      </c>
      <c r="F197" s="71">
        <v>22035307.48</v>
      </c>
      <c r="G197" s="72">
        <f t="shared" si="119"/>
        <v>94.704843826220014</v>
      </c>
      <c r="H197" s="71">
        <f t="shared" si="120"/>
        <v>-1232042.5199999996</v>
      </c>
      <c r="I197" s="71"/>
      <c r="J197" s="71"/>
      <c r="K197" s="71"/>
      <c r="L197" s="73"/>
      <c r="M197" s="71"/>
      <c r="N197" s="71">
        <f t="shared" si="121"/>
        <v>43522320</v>
      </c>
      <c r="O197" s="71">
        <f t="shared" si="122"/>
        <v>23267350</v>
      </c>
      <c r="P197" s="71">
        <f t="shared" si="123"/>
        <v>22035307.48</v>
      </c>
      <c r="Q197" s="74">
        <f t="shared" si="124"/>
        <v>94.704843826220014</v>
      </c>
      <c r="R197" s="71">
        <f t="shared" si="125"/>
        <v>-1232042.5199999996</v>
      </c>
      <c r="S197" s="15"/>
      <c r="T197" s="15"/>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3"/>
      <c r="BI197" s="13"/>
      <c r="BJ197" s="13"/>
      <c r="BK197" s="13"/>
      <c r="BL197" s="13"/>
      <c r="BM197" s="13"/>
      <c r="BN197" s="13"/>
      <c r="BO197" s="13"/>
      <c r="BP197" s="13"/>
      <c r="BQ197" s="13"/>
      <c r="BR197" s="13"/>
      <c r="BS197" s="13"/>
      <c r="BT197" s="13"/>
      <c r="BU197" s="13"/>
      <c r="BV197" s="13"/>
      <c r="BW197" s="13"/>
      <c r="BX197" s="13"/>
      <c r="BY197" s="13"/>
      <c r="BZ197" s="13"/>
      <c r="CA197" s="13"/>
      <c r="CB197" s="13"/>
      <c r="CC197" s="13"/>
      <c r="CD197" s="13"/>
      <c r="CE197" s="13"/>
      <c r="CF197" s="13"/>
      <c r="CG197" s="13"/>
      <c r="CH197" s="13"/>
      <c r="CI197" s="13"/>
      <c r="CJ197" s="13"/>
      <c r="CK197" s="13"/>
      <c r="CL197" s="13"/>
      <c r="CM197" s="13"/>
      <c r="CN197" s="13"/>
      <c r="CO197" s="13"/>
      <c r="CP197" s="13"/>
      <c r="CQ197" s="13"/>
      <c r="CR197" s="13"/>
      <c r="CS197" s="13"/>
      <c r="CT197" s="13"/>
      <c r="CU197" s="13"/>
      <c r="CV197" s="13"/>
      <c r="CW197" s="13"/>
      <c r="CX197" s="13"/>
      <c r="CY197" s="13"/>
      <c r="CZ197" s="13"/>
      <c r="DA197" s="13"/>
      <c r="DB197" s="13"/>
      <c r="DC197" s="13"/>
      <c r="DD197" s="13"/>
      <c r="DE197" s="13"/>
      <c r="DF197" s="13"/>
      <c r="DG197" s="13"/>
      <c r="DH197" s="13"/>
      <c r="DI197" s="13"/>
      <c r="DJ197" s="13"/>
      <c r="DK197" s="13"/>
      <c r="DL197" s="13"/>
      <c r="DM197" s="13"/>
      <c r="DN197" s="13"/>
      <c r="DO197" s="13"/>
      <c r="DP197" s="13"/>
      <c r="DQ197" s="13"/>
      <c r="DR197" s="13"/>
      <c r="DS197" s="13"/>
      <c r="DT197" s="13"/>
      <c r="DU197" s="13"/>
      <c r="DV197" s="13"/>
      <c r="DW197" s="13"/>
      <c r="DX197" s="13"/>
      <c r="DY197" s="13"/>
      <c r="DZ197" s="13"/>
      <c r="EA197" s="13"/>
      <c r="EB197" s="13"/>
      <c r="EC197" s="13"/>
      <c r="ED197" s="13"/>
      <c r="EE197" s="13"/>
      <c r="EF197" s="13"/>
      <c r="EG197" s="13"/>
      <c r="EH197" s="13"/>
      <c r="EI197" s="13"/>
      <c r="EJ197" s="13"/>
      <c r="EK197" s="13"/>
      <c r="EL197" s="13"/>
      <c r="EM197" s="13"/>
      <c r="EN197" s="13"/>
      <c r="EO197" s="13"/>
      <c r="EP197" s="13"/>
      <c r="EQ197" s="13"/>
      <c r="ER197" s="13"/>
      <c r="ES197" s="13"/>
      <c r="ET197" s="13"/>
      <c r="EU197" s="13"/>
      <c r="EV197" s="13"/>
      <c r="EW197" s="13"/>
      <c r="EX197" s="13"/>
      <c r="EY197" s="13"/>
      <c r="EZ197" s="13"/>
      <c r="FA197" s="13"/>
      <c r="FB197" s="13"/>
      <c r="FC197" s="13"/>
      <c r="FD197" s="13"/>
      <c r="FE197" s="13"/>
      <c r="FF197" s="13"/>
      <c r="FG197" s="13"/>
      <c r="FH197" s="13"/>
      <c r="FI197" s="13"/>
      <c r="FJ197" s="13"/>
      <c r="FK197" s="13"/>
      <c r="FL197" s="13"/>
      <c r="FM197" s="13"/>
      <c r="FN197" s="13"/>
      <c r="FO197" s="13"/>
      <c r="FP197" s="13"/>
      <c r="FQ197" s="13"/>
      <c r="FR197" s="13"/>
      <c r="FS197" s="13"/>
      <c r="FT197" s="13"/>
      <c r="FU197" s="13"/>
      <c r="FV197" s="13"/>
      <c r="FW197" s="13"/>
      <c r="FX197" s="13"/>
      <c r="FY197" s="13"/>
      <c r="FZ197" s="13"/>
      <c r="GA197" s="13"/>
      <c r="GB197" s="13"/>
      <c r="GC197" s="13"/>
      <c r="GD197" s="13"/>
      <c r="GE197" s="13"/>
      <c r="GF197" s="13"/>
      <c r="GG197" s="13"/>
      <c r="GH197" s="13"/>
      <c r="GI197" s="13"/>
      <c r="GJ197" s="13"/>
      <c r="GK197" s="13"/>
      <c r="GL197" s="13"/>
      <c r="GM197" s="13"/>
      <c r="GN197" s="13"/>
      <c r="GO197" s="13"/>
      <c r="GP197" s="13"/>
      <c r="GQ197" s="13"/>
      <c r="GR197" s="13"/>
      <c r="GS197" s="13"/>
      <c r="GT197" s="13"/>
      <c r="GU197" s="13"/>
      <c r="GV197" s="13"/>
      <c r="GW197" s="13"/>
      <c r="GX197" s="13"/>
      <c r="GY197" s="13"/>
      <c r="GZ197" s="13"/>
      <c r="HA197" s="13"/>
      <c r="HB197" s="13"/>
      <c r="HC197" s="13"/>
      <c r="HD197" s="13"/>
      <c r="HE197" s="13"/>
      <c r="HF197" s="13"/>
      <c r="HG197" s="13"/>
      <c r="HH197" s="13"/>
      <c r="HI197" s="13"/>
      <c r="HJ197" s="13"/>
      <c r="HK197" s="13"/>
      <c r="HL197" s="13"/>
      <c r="HM197" s="13"/>
      <c r="HN197" s="13"/>
      <c r="HO197" s="13"/>
      <c r="HP197" s="13"/>
      <c r="HQ197" s="13"/>
      <c r="HR197" s="13"/>
      <c r="HS197" s="13"/>
      <c r="HT197" s="13"/>
      <c r="HU197" s="13"/>
      <c r="HV197" s="13"/>
      <c r="HW197" s="13"/>
      <c r="HX197" s="13"/>
      <c r="HY197" s="13"/>
      <c r="HZ197" s="13"/>
      <c r="IA197" s="13"/>
      <c r="IB197" s="13"/>
      <c r="IC197" s="13"/>
      <c r="ID197" s="13"/>
      <c r="IE197" s="13"/>
      <c r="IF197" s="13"/>
      <c r="IG197" s="13"/>
      <c r="IH197" s="13"/>
      <c r="II197" s="13"/>
      <c r="IJ197" s="13"/>
      <c r="IK197" s="13"/>
    </row>
    <row r="198" spans="2:245" s="14" customFormat="1" ht="45.75" customHeight="1" x14ac:dyDescent="0.3">
      <c r="B198" s="142" t="s">
        <v>162</v>
      </c>
      <c r="C198" s="153" t="s">
        <v>163</v>
      </c>
      <c r="D198" s="71">
        <f>SUM(D199)</f>
        <v>11700000</v>
      </c>
      <c r="E198" s="71">
        <f>SUM(E199)</f>
        <v>8978800</v>
      </c>
      <c r="F198" s="71">
        <f>SUM(F199)</f>
        <v>8517429.5500000007</v>
      </c>
      <c r="G198" s="72">
        <f t="shared" si="119"/>
        <v>94.861557780549745</v>
      </c>
      <c r="H198" s="71">
        <f t="shared" si="120"/>
        <v>-461370.44999999925</v>
      </c>
      <c r="I198" s="71"/>
      <c r="J198" s="71"/>
      <c r="K198" s="67"/>
      <c r="L198" s="73"/>
      <c r="M198" s="71"/>
      <c r="N198" s="71">
        <f t="shared" si="121"/>
        <v>11700000</v>
      </c>
      <c r="O198" s="71">
        <f t="shared" si="122"/>
        <v>8978800</v>
      </c>
      <c r="P198" s="71">
        <f t="shared" si="123"/>
        <v>8517429.5500000007</v>
      </c>
      <c r="Q198" s="74">
        <f t="shared" si="124"/>
        <v>94.861557780549745</v>
      </c>
      <c r="R198" s="71">
        <f t="shared" si="125"/>
        <v>-461370.44999999925</v>
      </c>
      <c r="S198" s="15"/>
      <c r="T198" s="15"/>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c r="BD198" s="13"/>
      <c r="BE198" s="13"/>
      <c r="BF198" s="13"/>
      <c r="BG198" s="13"/>
      <c r="BH198" s="13"/>
      <c r="BI198" s="13"/>
      <c r="BJ198" s="13"/>
      <c r="BK198" s="13"/>
      <c r="BL198" s="13"/>
      <c r="BM198" s="13"/>
      <c r="BN198" s="13"/>
      <c r="BO198" s="13"/>
      <c r="BP198" s="13"/>
      <c r="BQ198" s="13"/>
      <c r="BR198" s="13"/>
      <c r="BS198" s="13"/>
      <c r="BT198" s="13"/>
      <c r="BU198" s="13"/>
      <c r="BV198" s="13"/>
      <c r="BW198" s="13"/>
      <c r="BX198" s="13"/>
      <c r="BY198" s="13"/>
      <c r="BZ198" s="13"/>
      <c r="CA198" s="13"/>
      <c r="CB198" s="13"/>
      <c r="CC198" s="13"/>
      <c r="CD198" s="13"/>
      <c r="CE198" s="13"/>
      <c r="CF198" s="13"/>
      <c r="CG198" s="13"/>
      <c r="CH198" s="13"/>
      <c r="CI198" s="13"/>
      <c r="CJ198" s="13"/>
      <c r="CK198" s="13"/>
      <c r="CL198" s="13"/>
      <c r="CM198" s="13"/>
      <c r="CN198" s="13"/>
      <c r="CO198" s="13"/>
      <c r="CP198" s="13"/>
      <c r="CQ198" s="13"/>
      <c r="CR198" s="13"/>
      <c r="CS198" s="13"/>
      <c r="CT198" s="13"/>
      <c r="CU198" s="13"/>
      <c r="CV198" s="13"/>
      <c r="CW198" s="13"/>
      <c r="CX198" s="13"/>
      <c r="CY198" s="13"/>
      <c r="CZ198" s="13"/>
      <c r="DA198" s="13"/>
      <c r="DB198" s="13"/>
      <c r="DC198" s="13"/>
      <c r="DD198" s="13"/>
      <c r="DE198" s="13"/>
      <c r="DF198" s="13"/>
      <c r="DG198" s="13"/>
      <c r="DH198" s="13"/>
      <c r="DI198" s="13"/>
      <c r="DJ198" s="13"/>
      <c r="DK198" s="13"/>
      <c r="DL198" s="13"/>
      <c r="DM198" s="13"/>
      <c r="DN198" s="13"/>
      <c r="DO198" s="13"/>
      <c r="DP198" s="13"/>
      <c r="DQ198" s="13"/>
      <c r="DR198" s="13"/>
      <c r="DS198" s="13"/>
      <c r="DT198" s="13"/>
      <c r="DU198" s="13"/>
      <c r="DV198" s="13"/>
      <c r="DW198" s="13"/>
      <c r="DX198" s="13"/>
      <c r="DY198" s="13"/>
      <c r="DZ198" s="13"/>
      <c r="EA198" s="13"/>
      <c r="EB198" s="13"/>
      <c r="EC198" s="13"/>
      <c r="ED198" s="13"/>
      <c r="EE198" s="13"/>
      <c r="EF198" s="13"/>
      <c r="EG198" s="13"/>
      <c r="EH198" s="13"/>
      <c r="EI198" s="13"/>
      <c r="EJ198" s="13"/>
      <c r="EK198" s="13"/>
      <c r="EL198" s="13"/>
      <c r="EM198" s="13"/>
      <c r="EN198" s="13"/>
      <c r="EO198" s="13"/>
      <c r="EP198" s="13"/>
      <c r="EQ198" s="13"/>
      <c r="ER198" s="13"/>
      <c r="ES198" s="13"/>
      <c r="ET198" s="13"/>
      <c r="EU198" s="13"/>
      <c r="EV198" s="13"/>
      <c r="EW198" s="13"/>
      <c r="EX198" s="13"/>
      <c r="EY198" s="13"/>
      <c r="EZ198" s="13"/>
      <c r="FA198" s="13"/>
      <c r="FB198" s="13"/>
      <c r="FC198" s="13"/>
      <c r="FD198" s="13"/>
      <c r="FE198" s="13"/>
      <c r="FF198" s="13"/>
      <c r="FG198" s="13"/>
      <c r="FH198" s="13"/>
      <c r="FI198" s="13"/>
      <c r="FJ198" s="13"/>
      <c r="FK198" s="13"/>
      <c r="FL198" s="13"/>
      <c r="FM198" s="13"/>
      <c r="FN198" s="13"/>
      <c r="FO198" s="13"/>
      <c r="FP198" s="13"/>
      <c r="FQ198" s="13"/>
      <c r="FR198" s="13"/>
      <c r="FS198" s="13"/>
      <c r="FT198" s="13"/>
      <c r="FU198" s="13"/>
      <c r="FV198" s="13"/>
      <c r="FW198" s="13"/>
      <c r="FX198" s="13"/>
      <c r="FY198" s="13"/>
      <c r="FZ198" s="13"/>
      <c r="GA198" s="13"/>
      <c r="GB198" s="13"/>
      <c r="GC198" s="13"/>
      <c r="GD198" s="13"/>
      <c r="GE198" s="13"/>
      <c r="GF198" s="13"/>
      <c r="GG198" s="13"/>
      <c r="GH198" s="13"/>
      <c r="GI198" s="13"/>
      <c r="GJ198" s="13"/>
      <c r="GK198" s="13"/>
      <c r="GL198" s="13"/>
      <c r="GM198" s="13"/>
      <c r="GN198" s="13"/>
      <c r="GO198" s="13"/>
      <c r="GP198" s="13"/>
      <c r="GQ198" s="13"/>
      <c r="GR198" s="13"/>
      <c r="GS198" s="13"/>
      <c r="GT198" s="13"/>
      <c r="GU198" s="13"/>
      <c r="GV198" s="13"/>
      <c r="GW198" s="13"/>
      <c r="GX198" s="13"/>
      <c r="GY198" s="13"/>
      <c r="GZ198" s="13"/>
      <c r="HA198" s="13"/>
      <c r="HB198" s="13"/>
      <c r="HC198" s="13"/>
      <c r="HD198" s="13"/>
      <c r="HE198" s="13"/>
      <c r="HF198" s="13"/>
      <c r="HG198" s="13"/>
      <c r="HH198" s="13"/>
      <c r="HI198" s="13"/>
      <c r="HJ198" s="13"/>
      <c r="HK198" s="13"/>
      <c r="HL198" s="13"/>
      <c r="HM198" s="13"/>
      <c r="HN198" s="13"/>
      <c r="HO198" s="13"/>
      <c r="HP198" s="13"/>
      <c r="HQ198" s="13"/>
      <c r="HR198" s="13"/>
      <c r="HS198" s="13"/>
      <c r="HT198" s="13"/>
      <c r="HU198" s="13"/>
      <c r="HV198" s="13"/>
      <c r="HW198" s="13"/>
      <c r="HX198" s="13"/>
      <c r="HY198" s="13"/>
      <c r="HZ198" s="13"/>
      <c r="IA198" s="13"/>
      <c r="IB198" s="13"/>
      <c r="IC198" s="13"/>
      <c r="ID198" s="13"/>
      <c r="IE198" s="13"/>
      <c r="IF198" s="13"/>
      <c r="IG198" s="13"/>
      <c r="IH198" s="13"/>
      <c r="II198" s="13"/>
      <c r="IJ198" s="13"/>
      <c r="IK198" s="13"/>
    </row>
    <row r="199" spans="2:245" s="14" customFormat="1" ht="168.75" customHeight="1" x14ac:dyDescent="0.3">
      <c r="B199" s="55" t="s">
        <v>164</v>
      </c>
      <c r="C199" s="170" t="s">
        <v>379</v>
      </c>
      <c r="D199" s="67">
        <v>11700000</v>
      </c>
      <c r="E199" s="67">
        <v>8978800</v>
      </c>
      <c r="F199" s="67">
        <v>8517429.5500000007</v>
      </c>
      <c r="G199" s="68">
        <f t="shared" si="119"/>
        <v>94.861557780549745</v>
      </c>
      <c r="H199" s="67">
        <f t="shared" si="120"/>
        <v>-461370.44999999925</v>
      </c>
      <c r="I199" s="71"/>
      <c r="J199" s="71"/>
      <c r="K199" s="67"/>
      <c r="L199" s="73"/>
      <c r="M199" s="71"/>
      <c r="N199" s="67">
        <f t="shared" si="121"/>
        <v>11700000</v>
      </c>
      <c r="O199" s="67">
        <f t="shared" si="122"/>
        <v>8978800</v>
      </c>
      <c r="P199" s="67">
        <f t="shared" si="123"/>
        <v>8517429.5500000007</v>
      </c>
      <c r="Q199" s="70">
        <f t="shared" si="124"/>
        <v>94.861557780549745</v>
      </c>
      <c r="R199" s="67">
        <f t="shared" si="125"/>
        <v>-461370.44999999925</v>
      </c>
      <c r="S199" s="15"/>
      <c r="T199" s="15"/>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
      <c r="BI199" s="13"/>
      <c r="BJ199" s="13"/>
      <c r="BK199" s="13"/>
      <c r="BL199" s="13"/>
      <c r="BM199" s="13"/>
      <c r="BN199" s="13"/>
      <c r="BO199" s="13"/>
      <c r="BP199" s="13"/>
      <c r="BQ199" s="13"/>
      <c r="BR199" s="13"/>
      <c r="BS199" s="13"/>
      <c r="BT199" s="13"/>
      <c r="BU199" s="13"/>
      <c r="BV199" s="13"/>
      <c r="BW199" s="13"/>
      <c r="BX199" s="13"/>
      <c r="BY199" s="13"/>
      <c r="BZ199" s="13"/>
      <c r="CA199" s="13"/>
      <c r="CB199" s="13"/>
      <c r="CC199" s="13"/>
      <c r="CD199" s="13"/>
      <c r="CE199" s="13"/>
      <c r="CF199" s="13"/>
      <c r="CG199" s="13"/>
      <c r="CH199" s="13"/>
      <c r="CI199" s="13"/>
      <c r="CJ199" s="13"/>
      <c r="CK199" s="13"/>
      <c r="CL199" s="13"/>
      <c r="CM199" s="13"/>
      <c r="CN199" s="13"/>
      <c r="CO199" s="13"/>
      <c r="CP199" s="13"/>
      <c r="CQ199" s="13"/>
      <c r="CR199" s="13"/>
      <c r="CS199" s="13"/>
      <c r="CT199" s="13"/>
      <c r="CU199" s="13"/>
      <c r="CV199" s="13"/>
      <c r="CW199" s="13"/>
      <c r="CX199" s="13"/>
      <c r="CY199" s="13"/>
      <c r="CZ199" s="13"/>
      <c r="DA199" s="13"/>
      <c r="DB199" s="13"/>
      <c r="DC199" s="13"/>
      <c r="DD199" s="13"/>
      <c r="DE199" s="13"/>
      <c r="DF199" s="13"/>
      <c r="DG199" s="13"/>
      <c r="DH199" s="13"/>
      <c r="DI199" s="13"/>
      <c r="DJ199" s="13"/>
      <c r="DK199" s="13"/>
      <c r="DL199" s="13"/>
      <c r="DM199" s="13"/>
      <c r="DN199" s="13"/>
      <c r="DO199" s="13"/>
      <c r="DP199" s="13"/>
      <c r="DQ199" s="13"/>
      <c r="DR199" s="13"/>
      <c r="DS199" s="13"/>
      <c r="DT199" s="13"/>
      <c r="DU199" s="13"/>
      <c r="DV199" s="13"/>
      <c r="DW199" s="13"/>
      <c r="DX199" s="13"/>
      <c r="DY199" s="13"/>
      <c r="DZ199" s="13"/>
      <c r="EA199" s="13"/>
      <c r="EB199" s="13"/>
      <c r="EC199" s="13"/>
      <c r="ED199" s="13"/>
      <c r="EE199" s="13"/>
      <c r="EF199" s="13"/>
      <c r="EG199" s="13"/>
      <c r="EH199" s="13"/>
      <c r="EI199" s="13"/>
      <c r="EJ199" s="13"/>
      <c r="EK199" s="13"/>
      <c r="EL199" s="13"/>
      <c r="EM199" s="13"/>
      <c r="EN199" s="13"/>
      <c r="EO199" s="13"/>
      <c r="EP199" s="13"/>
      <c r="EQ199" s="13"/>
      <c r="ER199" s="13"/>
      <c r="ES199" s="13"/>
      <c r="ET199" s="13"/>
      <c r="EU199" s="13"/>
      <c r="EV199" s="13"/>
      <c r="EW199" s="13"/>
      <c r="EX199" s="13"/>
      <c r="EY199" s="13"/>
      <c r="EZ199" s="13"/>
      <c r="FA199" s="13"/>
      <c r="FB199" s="13"/>
      <c r="FC199" s="13"/>
      <c r="FD199" s="13"/>
      <c r="FE199" s="13"/>
      <c r="FF199" s="13"/>
      <c r="FG199" s="13"/>
      <c r="FH199" s="13"/>
      <c r="FI199" s="13"/>
      <c r="FJ199" s="13"/>
      <c r="FK199" s="13"/>
      <c r="FL199" s="13"/>
      <c r="FM199" s="13"/>
      <c r="FN199" s="13"/>
      <c r="FO199" s="13"/>
      <c r="FP199" s="13"/>
      <c r="FQ199" s="13"/>
      <c r="FR199" s="13"/>
      <c r="FS199" s="13"/>
      <c r="FT199" s="13"/>
      <c r="FU199" s="13"/>
      <c r="FV199" s="13"/>
      <c r="FW199" s="13"/>
      <c r="FX199" s="13"/>
      <c r="FY199" s="13"/>
      <c r="FZ199" s="13"/>
      <c r="GA199" s="13"/>
      <c r="GB199" s="13"/>
      <c r="GC199" s="13"/>
      <c r="GD199" s="13"/>
      <c r="GE199" s="13"/>
      <c r="GF199" s="13"/>
      <c r="GG199" s="13"/>
      <c r="GH199" s="13"/>
      <c r="GI199" s="13"/>
      <c r="GJ199" s="13"/>
      <c r="GK199" s="13"/>
      <c r="GL199" s="13"/>
      <c r="GM199" s="13"/>
      <c r="GN199" s="13"/>
      <c r="GO199" s="13"/>
      <c r="GP199" s="13"/>
      <c r="GQ199" s="13"/>
      <c r="GR199" s="13"/>
      <c r="GS199" s="13"/>
      <c r="GT199" s="13"/>
      <c r="GU199" s="13"/>
      <c r="GV199" s="13"/>
      <c r="GW199" s="13"/>
      <c r="GX199" s="13"/>
      <c r="GY199" s="13"/>
      <c r="GZ199" s="13"/>
      <c r="HA199" s="13"/>
      <c r="HB199" s="13"/>
      <c r="HC199" s="13"/>
      <c r="HD199" s="13"/>
      <c r="HE199" s="13"/>
      <c r="HF199" s="13"/>
      <c r="HG199" s="13"/>
      <c r="HH199" s="13"/>
      <c r="HI199" s="13"/>
      <c r="HJ199" s="13"/>
      <c r="HK199" s="13"/>
      <c r="HL199" s="13"/>
      <c r="HM199" s="13"/>
      <c r="HN199" s="13"/>
      <c r="HO199" s="13"/>
      <c r="HP199" s="13"/>
      <c r="HQ199" s="13"/>
      <c r="HR199" s="13"/>
      <c r="HS199" s="13"/>
      <c r="HT199" s="13"/>
      <c r="HU199" s="13"/>
      <c r="HV199" s="13"/>
      <c r="HW199" s="13"/>
      <c r="HX199" s="13"/>
      <c r="HY199" s="13"/>
      <c r="HZ199" s="13"/>
      <c r="IA199" s="13"/>
      <c r="IB199" s="13"/>
      <c r="IC199" s="13"/>
      <c r="ID199" s="13"/>
      <c r="IE199" s="13"/>
      <c r="IF199" s="13"/>
      <c r="IG199" s="13"/>
      <c r="IH199" s="13"/>
      <c r="II199" s="13"/>
      <c r="IJ199" s="13"/>
      <c r="IK199" s="13"/>
    </row>
    <row r="200" spans="2:245" s="14" customFormat="1" ht="45.75" hidden="1" customHeight="1" x14ac:dyDescent="0.3">
      <c r="B200" s="142" t="s">
        <v>380</v>
      </c>
      <c r="C200" s="153" t="s">
        <v>381</v>
      </c>
      <c r="D200" s="67"/>
      <c r="E200" s="67"/>
      <c r="F200" s="67"/>
      <c r="G200" s="68"/>
      <c r="H200" s="67"/>
      <c r="I200" s="71"/>
      <c r="J200" s="71"/>
      <c r="K200" s="71"/>
      <c r="L200" s="73"/>
      <c r="M200" s="71"/>
      <c r="N200" s="71">
        <f t="shared" si="121"/>
        <v>0</v>
      </c>
      <c r="O200" s="71">
        <f t="shared" si="122"/>
        <v>0</v>
      </c>
      <c r="P200" s="71">
        <f t="shared" si="123"/>
        <v>0</v>
      </c>
      <c r="Q200" s="74" t="e">
        <f t="shared" si="124"/>
        <v>#DIV/0!</v>
      </c>
      <c r="R200" s="71">
        <f t="shared" si="125"/>
        <v>0</v>
      </c>
      <c r="S200" s="15"/>
      <c r="T200" s="15"/>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c r="BF200" s="13"/>
      <c r="BG200" s="13"/>
      <c r="BH200" s="13"/>
      <c r="BI200" s="13"/>
      <c r="BJ200" s="13"/>
      <c r="BK200" s="13"/>
      <c r="BL200" s="13"/>
      <c r="BM200" s="13"/>
      <c r="BN200" s="13"/>
      <c r="BO200" s="13"/>
      <c r="BP200" s="13"/>
      <c r="BQ200" s="13"/>
      <c r="BR200" s="13"/>
      <c r="BS200" s="13"/>
      <c r="BT200" s="13"/>
      <c r="BU200" s="13"/>
      <c r="BV200" s="13"/>
      <c r="BW200" s="13"/>
      <c r="BX200" s="13"/>
      <c r="BY200" s="13"/>
      <c r="BZ200" s="13"/>
      <c r="CA200" s="13"/>
      <c r="CB200" s="13"/>
      <c r="CC200" s="13"/>
      <c r="CD200" s="13"/>
      <c r="CE200" s="13"/>
      <c r="CF200" s="13"/>
      <c r="CG200" s="13"/>
      <c r="CH200" s="13"/>
      <c r="CI200" s="13"/>
      <c r="CJ200" s="13"/>
      <c r="CK200" s="13"/>
      <c r="CL200" s="13"/>
      <c r="CM200" s="13"/>
      <c r="CN200" s="13"/>
      <c r="CO200" s="13"/>
      <c r="CP200" s="13"/>
      <c r="CQ200" s="13"/>
      <c r="CR200" s="13"/>
      <c r="CS200" s="13"/>
      <c r="CT200" s="13"/>
      <c r="CU200" s="13"/>
      <c r="CV200" s="13"/>
      <c r="CW200" s="13"/>
      <c r="CX200" s="13"/>
      <c r="CY200" s="13"/>
      <c r="CZ200" s="13"/>
      <c r="DA200" s="13"/>
      <c r="DB200" s="13"/>
      <c r="DC200" s="13"/>
      <c r="DD200" s="13"/>
      <c r="DE200" s="13"/>
      <c r="DF200" s="13"/>
      <c r="DG200" s="13"/>
      <c r="DH200" s="13"/>
      <c r="DI200" s="13"/>
      <c r="DJ200" s="13"/>
      <c r="DK200" s="13"/>
      <c r="DL200" s="13"/>
      <c r="DM200" s="13"/>
      <c r="DN200" s="13"/>
      <c r="DO200" s="13"/>
      <c r="DP200" s="13"/>
      <c r="DQ200" s="13"/>
      <c r="DR200" s="13"/>
      <c r="DS200" s="13"/>
      <c r="DT200" s="13"/>
      <c r="DU200" s="13"/>
      <c r="DV200" s="13"/>
      <c r="DW200" s="13"/>
      <c r="DX200" s="13"/>
      <c r="DY200" s="13"/>
      <c r="DZ200" s="13"/>
      <c r="EA200" s="13"/>
      <c r="EB200" s="13"/>
      <c r="EC200" s="13"/>
      <c r="ED200" s="13"/>
      <c r="EE200" s="13"/>
      <c r="EF200" s="13"/>
      <c r="EG200" s="13"/>
      <c r="EH200" s="13"/>
      <c r="EI200" s="13"/>
      <c r="EJ200" s="13"/>
      <c r="EK200" s="13"/>
      <c r="EL200" s="13"/>
      <c r="EM200" s="13"/>
      <c r="EN200" s="13"/>
      <c r="EO200" s="13"/>
      <c r="EP200" s="13"/>
      <c r="EQ200" s="13"/>
      <c r="ER200" s="13"/>
      <c r="ES200" s="13"/>
      <c r="ET200" s="13"/>
      <c r="EU200" s="13"/>
      <c r="EV200" s="13"/>
      <c r="EW200" s="13"/>
      <c r="EX200" s="13"/>
      <c r="EY200" s="13"/>
      <c r="EZ200" s="13"/>
      <c r="FA200" s="13"/>
      <c r="FB200" s="13"/>
      <c r="FC200" s="13"/>
      <c r="FD200" s="13"/>
      <c r="FE200" s="13"/>
      <c r="FF200" s="13"/>
      <c r="FG200" s="13"/>
      <c r="FH200" s="13"/>
      <c r="FI200" s="13"/>
      <c r="FJ200" s="13"/>
      <c r="FK200" s="13"/>
      <c r="FL200" s="13"/>
      <c r="FM200" s="13"/>
      <c r="FN200" s="13"/>
      <c r="FO200" s="13"/>
      <c r="FP200" s="13"/>
      <c r="FQ200" s="13"/>
      <c r="FR200" s="13"/>
      <c r="FS200" s="13"/>
      <c r="FT200" s="13"/>
      <c r="FU200" s="13"/>
      <c r="FV200" s="13"/>
      <c r="FW200" s="13"/>
      <c r="FX200" s="13"/>
      <c r="FY200" s="13"/>
      <c r="FZ200" s="13"/>
      <c r="GA200" s="13"/>
      <c r="GB200" s="13"/>
      <c r="GC200" s="13"/>
      <c r="GD200" s="13"/>
      <c r="GE200" s="13"/>
      <c r="GF200" s="13"/>
      <c r="GG200" s="13"/>
      <c r="GH200" s="13"/>
      <c r="GI200" s="13"/>
      <c r="GJ200" s="13"/>
      <c r="GK200" s="13"/>
      <c r="GL200" s="13"/>
      <c r="GM200" s="13"/>
      <c r="GN200" s="13"/>
      <c r="GO200" s="13"/>
      <c r="GP200" s="13"/>
      <c r="GQ200" s="13"/>
      <c r="GR200" s="13"/>
      <c r="GS200" s="13"/>
      <c r="GT200" s="13"/>
      <c r="GU200" s="13"/>
      <c r="GV200" s="13"/>
      <c r="GW200" s="13"/>
      <c r="GX200" s="13"/>
      <c r="GY200" s="13"/>
      <c r="GZ200" s="13"/>
      <c r="HA200" s="13"/>
      <c r="HB200" s="13"/>
      <c r="HC200" s="13"/>
      <c r="HD200" s="13"/>
      <c r="HE200" s="13"/>
      <c r="HF200" s="13"/>
      <c r="HG200" s="13"/>
      <c r="HH200" s="13"/>
      <c r="HI200" s="13"/>
      <c r="HJ200" s="13"/>
      <c r="HK200" s="13"/>
      <c r="HL200" s="13"/>
      <c r="HM200" s="13"/>
      <c r="HN200" s="13"/>
      <c r="HO200" s="13"/>
      <c r="HP200" s="13"/>
      <c r="HQ200" s="13"/>
      <c r="HR200" s="13"/>
      <c r="HS200" s="13"/>
      <c r="HT200" s="13"/>
      <c r="HU200" s="13"/>
      <c r="HV200" s="13"/>
      <c r="HW200" s="13"/>
      <c r="HX200" s="13"/>
      <c r="HY200" s="13"/>
      <c r="HZ200" s="13"/>
      <c r="IA200" s="13"/>
      <c r="IB200" s="13"/>
      <c r="IC200" s="13"/>
      <c r="ID200" s="13"/>
      <c r="IE200" s="13"/>
      <c r="IF200" s="13"/>
      <c r="IG200" s="13"/>
      <c r="IH200" s="13"/>
      <c r="II200" s="13"/>
      <c r="IJ200" s="13"/>
      <c r="IK200" s="13"/>
    </row>
    <row r="201" spans="2:245" s="14" customFormat="1" ht="29.25" customHeight="1" x14ac:dyDescent="0.3">
      <c r="B201" s="139" t="s">
        <v>139</v>
      </c>
      <c r="C201" s="174" t="s">
        <v>140</v>
      </c>
      <c r="D201" s="63">
        <f>D204+D209+D216+D202+D211</f>
        <v>26287337.579999998</v>
      </c>
      <c r="E201" s="63">
        <f>E204+E209+E216+E202+E211</f>
        <v>17275672</v>
      </c>
      <c r="F201" s="63">
        <f>F204+F209+F216+F202+F211</f>
        <v>12599137.16</v>
      </c>
      <c r="G201" s="64">
        <f t="shared" si="119"/>
        <v>72.929939628397662</v>
      </c>
      <c r="H201" s="63">
        <f t="shared" si="120"/>
        <v>-4676534.84</v>
      </c>
      <c r="I201" s="63">
        <f>SUM(I216+I209+I204)</f>
        <v>26127330</v>
      </c>
      <c r="J201" s="63">
        <f>SUM(J216+J209+J204)</f>
        <v>24587216.170000002</v>
      </c>
      <c r="K201" s="63">
        <f>SUM(K216+K209+K204)</f>
        <v>8791333.4800000004</v>
      </c>
      <c r="L201" s="73">
        <f t="shared" si="130"/>
        <v>35.755709061226348</v>
      </c>
      <c r="M201" s="63">
        <f t="shared" si="131"/>
        <v>-15795882.690000001</v>
      </c>
      <c r="N201" s="63">
        <f t="shared" si="121"/>
        <v>52414667.579999998</v>
      </c>
      <c r="O201" s="63">
        <f t="shared" si="122"/>
        <v>41862888.170000002</v>
      </c>
      <c r="P201" s="63">
        <f t="shared" si="123"/>
        <v>21390470.640000001</v>
      </c>
      <c r="Q201" s="66">
        <f t="shared" si="124"/>
        <v>51.096499967073342</v>
      </c>
      <c r="R201" s="63">
        <f t="shared" si="125"/>
        <v>-20472417.530000001</v>
      </c>
      <c r="S201" s="15"/>
      <c r="T201" s="15"/>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3"/>
      <c r="BI201" s="13"/>
      <c r="BJ201" s="13"/>
      <c r="BK201" s="13"/>
      <c r="BL201" s="13"/>
      <c r="BM201" s="13"/>
      <c r="BN201" s="13"/>
      <c r="BO201" s="13"/>
      <c r="BP201" s="13"/>
      <c r="BQ201" s="13"/>
      <c r="BR201" s="13"/>
      <c r="BS201" s="13"/>
      <c r="BT201" s="13"/>
      <c r="BU201" s="13"/>
      <c r="BV201" s="13"/>
      <c r="BW201" s="13"/>
      <c r="BX201" s="13"/>
      <c r="BY201" s="13"/>
      <c r="BZ201" s="13"/>
      <c r="CA201" s="13"/>
      <c r="CB201" s="13"/>
      <c r="CC201" s="13"/>
      <c r="CD201" s="13"/>
      <c r="CE201" s="13"/>
      <c r="CF201" s="13"/>
      <c r="CG201" s="13"/>
      <c r="CH201" s="13"/>
      <c r="CI201" s="13"/>
      <c r="CJ201" s="13"/>
      <c r="CK201" s="13"/>
      <c r="CL201" s="13"/>
      <c r="CM201" s="13"/>
      <c r="CN201" s="13"/>
      <c r="CO201" s="13"/>
      <c r="CP201" s="13"/>
      <c r="CQ201" s="13"/>
      <c r="CR201" s="13"/>
      <c r="CS201" s="13"/>
      <c r="CT201" s="13"/>
      <c r="CU201" s="13"/>
      <c r="CV201" s="13"/>
      <c r="CW201" s="13"/>
      <c r="CX201" s="13"/>
      <c r="CY201" s="13"/>
      <c r="CZ201" s="13"/>
      <c r="DA201" s="13"/>
      <c r="DB201" s="13"/>
      <c r="DC201" s="13"/>
      <c r="DD201" s="13"/>
      <c r="DE201" s="13"/>
      <c r="DF201" s="13"/>
      <c r="DG201" s="13"/>
      <c r="DH201" s="13"/>
      <c r="DI201" s="13"/>
      <c r="DJ201" s="13"/>
      <c r="DK201" s="13"/>
      <c r="DL201" s="13"/>
      <c r="DM201" s="13"/>
      <c r="DN201" s="13"/>
      <c r="DO201" s="13"/>
      <c r="DP201" s="13"/>
      <c r="DQ201" s="13"/>
      <c r="DR201" s="13"/>
      <c r="DS201" s="13"/>
      <c r="DT201" s="13"/>
      <c r="DU201" s="13"/>
      <c r="DV201" s="13"/>
      <c r="DW201" s="13"/>
      <c r="DX201" s="13"/>
      <c r="DY201" s="13"/>
      <c r="DZ201" s="13"/>
      <c r="EA201" s="13"/>
      <c r="EB201" s="13"/>
      <c r="EC201" s="13"/>
      <c r="ED201" s="13"/>
      <c r="EE201" s="13"/>
      <c r="EF201" s="13"/>
      <c r="EG201" s="13"/>
      <c r="EH201" s="13"/>
      <c r="EI201" s="13"/>
      <c r="EJ201" s="13"/>
      <c r="EK201" s="13"/>
      <c r="EL201" s="13"/>
      <c r="EM201" s="13"/>
      <c r="EN201" s="13"/>
      <c r="EO201" s="13"/>
      <c r="EP201" s="13"/>
      <c r="EQ201" s="13"/>
      <c r="ER201" s="13"/>
      <c r="ES201" s="13"/>
      <c r="ET201" s="13"/>
      <c r="EU201" s="13"/>
      <c r="EV201" s="13"/>
      <c r="EW201" s="13"/>
      <c r="EX201" s="13"/>
      <c r="EY201" s="13"/>
      <c r="EZ201" s="13"/>
      <c r="FA201" s="13"/>
      <c r="FB201" s="13"/>
      <c r="FC201" s="13"/>
      <c r="FD201" s="13"/>
      <c r="FE201" s="13"/>
      <c r="FF201" s="13"/>
      <c r="FG201" s="13"/>
      <c r="FH201" s="13"/>
      <c r="FI201" s="13"/>
      <c r="FJ201" s="13"/>
      <c r="FK201" s="13"/>
      <c r="FL201" s="13"/>
      <c r="FM201" s="13"/>
      <c r="FN201" s="13"/>
      <c r="FO201" s="13"/>
      <c r="FP201" s="13"/>
      <c r="FQ201" s="13"/>
      <c r="FR201" s="13"/>
      <c r="FS201" s="13"/>
      <c r="FT201" s="13"/>
      <c r="FU201" s="13"/>
      <c r="FV201" s="13"/>
      <c r="FW201" s="13"/>
      <c r="FX201" s="13"/>
      <c r="FY201" s="13"/>
      <c r="FZ201" s="13"/>
      <c r="GA201" s="13"/>
      <c r="GB201" s="13"/>
      <c r="GC201" s="13"/>
      <c r="GD201" s="13"/>
      <c r="GE201" s="13"/>
      <c r="GF201" s="13"/>
      <c r="GG201" s="13"/>
      <c r="GH201" s="13"/>
      <c r="GI201" s="13"/>
      <c r="GJ201" s="13"/>
      <c r="GK201" s="13"/>
      <c r="GL201" s="13"/>
      <c r="GM201" s="13"/>
      <c r="GN201" s="13"/>
      <c r="GO201" s="13"/>
      <c r="GP201" s="13"/>
      <c r="GQ201" s="13"/>
      <c r="GR201" s="13"/>
      <c r="GS201" s="13"/>
      <c r="GT201" s="13"/>
      <c r="GU201" s="13"/>
      <c r="GV201" s="13"/>
      <c r="GW201" s="13"/>
      <c r="GX201" s="13"/>
      <c r="GY201" s="13"/>
      <c r="GZ201" s="13"/>
      <c r="HA201" s="13"/>
      <c r="HB201" s="13"/>
      <c r="HC201" s="13"/>
      <c r="HD201" s="13"/>
      <c r="HE201" s="13"/>
      <c r="HF201" s="13"/>
      <c r="HG201" s="13"/>
      <c r="HH201" s="13"/>
      <c r="HI201" s="13"/>
      <c r="HJ201" s="13"/>
      <c r="HK201" s="13"/>
      <c r="HL201" s="13"/>
      <c r="HM201" s="13"/>
      <c r="HN201" s="13"/>
      <c r="HO201" s="13"/>
      <c r="HP201" s="13"/>
      <c r="HQ201" s="13"/>
      <c r="HR201" s="13"/>
      <c r="HS201" s="13"/>
      <c r="HT201" s="13"/>
      <c r="HU201" s="13"/>
      <c r="HV201" s="13"/>
      <c r="HW201" s="13"/>
      <c r="HX201" s="13"/>
      <c r="HY201" s="13"/>
      <c r="HZ201" s="13"/>
      <c r="IA201" s="13"/>
      <c r="IB201" s="13"/>
      <c r="IC201" s="13"/>
      <c r="ID201" s="13"/>
      <c r="IE201" s="13"/>
      <c r="IF201" s="13"/>
      <c r="IG201" s="13"/>
      <c r="IH201" s="13"/>
      <c r="II201" s="13"/>
      <c r="IJ201" s="13"/>
      <c r="IK201" s="13"/>
    </row>
    <row r="202" spans="2:245" s="14" customFormat="1" ht="43.5" customHeight="1" x14ac:dyDescent="0.3">
      <c r="B202" s="139" t="s">
        <v>255</v>
      </c>
      <c r="C202" s="145" t="s">
        <v>256</v>
      </c>
      <c r="D202" s="71">
        <f>SUM(D203)</f>
        <v>300000</v>
      </c>
      <c r="E202" s="71">
        <f>SUM(E203)</f>
        <v>34000</v>
      </c>
      <c r="F202" s="71">
        <f>SUM(F203)</f>
        <v>30400</v>
      </c>
      <c r="G202" s="72">
        <f t="shared" si="119"/>
        <v>89.411764705882362</v>
      </c>
      <c r="H202" s="71">
        <f t="shared" si="120"/>
        <v>-3600</v>
      </c>
      <c r="I202" s="63"/>
      <c r="J202" s="63"/>
      <c r="K202" s="63"/>
      <c r="L202" s="73"/>
      <c r="M202" s="63"/>
      <c r="N202" s="71">
        <f t="shared" si="121"/>
        <v>300000</v>
      </c>
      <c r="O202" s="71">
        <f t="shared" si="122"/>
        <v>34000</v>
      </c>
      <c r="P202" s="71">
        <f t="shared" si="123"/>
        <v>30400</v>
      </c>
      <c r="Q202" s="74">
        <f t="shared" si="124"/>
        <v>89.411764705882362</v>
      </c>
      <c r="R202" s="71">
        <f t="shared" si="125"/>
        <v>-3600</v>
      </c>
      <c r="S202" s="15"/>
      <c r="T202" s="15"/>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c r="BI202" s="13"/>
      <c r="BJ202" s="13"/>
      <c r="BK202" s="13"/>
      <c r="BL202" s="13"/>
      <c r="BM202" s="13"/>
      <c r="BN202" s="13"/>
      <c r="BO202" s="13"/>
      <c r="BP202" s="13"/>
      <c r="BQ202" s="13"/>
      <c r="BR202" s="13"/>
      <c r="BS202" s="13"/>
      <c r="BT202" s="13"/>
      <c r="BU202" s="13"/>
      <c r="BV202" s="13"/>
      <c r="BW202" s="13"/>
      <c r="BX202" s="13"/>
      <c r="BY202" s="13"/>
      <c r="BZ202" s="13"/>
      <c r="CA202" s="13"/>
      <c r="CB202" s="13"/>
      <c r="CC202" s="13"/>
      <c r="CD202" s="13"/>
      <c r="CE202" s="13"/>
      <c r="CF202" s="13"/>
      <c r="CG202" s="13"/>
      <c r="CH202" s="13"/>
      <c r="CI202" s="13"/>
      <c r="CJ202" s="13"/>
      <c r="CK202" s="13"/>
      <c r="CL202" s="13"/>
      <c r="CM202" s="13"/>
      <c r="CN202" s="13"/>
      <c r="CO202" s="13"/>
      <c r="CP202" s="13"/>
      <c r="CQ202" s="13"/>
      <c r="CR202" s="13"/>
      <c r="CS202" s="13"/>
      <c r="CT202" s="13"/>
      <c r="CU202" s="13"/>
      <c r="CV202" s="13"/>
      <c r="CW202" s="13"/>
      <c r="CX202" s="13"/>
      <c r="CY202" s="13"/>
      <c r="CZ202" s="13"/>
      <c r="DA202" s="13"/>
      <c r="DB202" s="13"/>
      <c r="DC202" s="13"/>
      <c r="DD202" s="13"/>
      <c r="DE202" s="13"/>
      <c r="DF202" s="13"/>
      <c r="DG202" s="13"/>
      <c r="DH202" s="13"/>
      <c r="DI202" s="13"/>
      <c r="DJ202" s="13"/>
      <c r="DK202" s="13"/>
      <c r="DL202" s="13"/>
      <c r="DM202" s="13"/>
      <c r="DN202" s="13"/>
      <c r="DO202" s="13"/>
      <c r="DP202" s="13"/>
      <c r="DQ202" s="13"/>
      <c r="DR202" s="13"/>
      <c r="DS202" s="13"/>
      <c r="DT202" s="13"/>
      <c r="DU202" s="13"/>
      <c r="DV202" s="13"/>
      <c r="DW202" s="13"/>
      <c r="DX202" s="13"/>
      <c r="DY202" s="13"/>
      <c r="DZ202" s="13"/>
      <c r="EA202" s="13"/>
      <c r="EB202" s="13"/>
      <c r="EC202" s="13"/>
      <c r="ED202" s="13"/>
      <c r="EE202" s="13"/>
      <c r="EF202" s="13"/>
      <c r="EG202" s="13"/>
      <c r="EH202" s="13"/>
      <c r="EI202" s="13"/>
      <c r="EJ202" s="13"/>
      <c r="EK202" s="13"/>
      <c r="EL202" s="13"/>
      <c r="EM202" s="13"/>
      <c r="EN202" s="13"/>
      <c r="EO202" s="13"/>
      <c r="EP202" s="13"/>
      <c r="EQ202" s="13"/>
      <c r="ER202" s="13"/>
      <c r="ES202" s="13"/>
      <c r="ET202" s="13"/>
      <c r="EU202" s="13"/>
      <c r="EV202" s="13"/>
      <c r="EW202" s="13"/>
      <c r="EX202" s="13"/>
      <c r="EY202" s="13"/>
      <c r="EZ202" s="13"/>
      <c r="FA202" s="13"/>
      <c r="FB202" s="13"/>
      <c r="FC202" s="13"/>
      <c r="FD202" s="13"/>
      <c r="FE202" s="13"/>
      <c r="FF202" s="13"/>
      <c r="FG202" s="13"/>
      <c r="FH202" s="13"/>
      <c r="FI202" s="13"/>
      <c r="FJ202" s="13"/>
      <c r="FK202" s="13"/>
      <c r="FL202" s="13"/>
      <c r="FM202" s="13"/>
      <c r="FN202" s="13"/>
      <c r="FO202" s="13"/>
      <c r="FP202" s="13"/>
      <c r="FQ202" s="13"/>
      <c r="FR202" s="13"/>
      <c r="FS202" s="13"/>
      <c r="FT202" s="13"/>
      <c r="FU202" s="13"/>
      <c r="FV202" s="13"/>
      <c r="FW202" s="13"/>
      <c r="FX202" s="13"/>
      <c r="FY202" s="13"/>
      <c r="FZ202" s="13"/>
      <c r="GA202" s="13"/>
      <c r="GB202" s="13"/>
      <c r="GC202" s="13"/>
      <c r="GD202" s="13"/>
      <c r="GE202" s="13"/>
      <c r="GF202" s="13"/>
      <c r="GG202" s="13"/>
      <c r="GH202" s="13"/>
      <c r="GI202" s="13"/>
      <c r="GJ202" s="13"/>
      <c r="GK202" s="13"/>
      <c r="GL202" s="13"/>
      <c r="GM202" s="13"/>
      <c r="GN202" s="13"/>
      <c r="GO202" s="13"/>
      <c r="GP202" s="13"/>
      <c r="GQ202" s="13"/>
      <c r="GR202" s="13"/>
      <c r="GS202" s="13"/>
      <c r="GT202" s="13"/>
      <c r="GU202" s="13"/>
      <c r="GV202" s="13"/>
      <c r="GW202" s="13"/>
      <c r="GX202" s="13"/>
      <c r="GY202" s="13"/>
      <c r="GZ202" s="13"/>
      <c r="HA202" s="13"/>
      <c r="HB202" s="13"/>
      <c r="HC202" s="13"/>
      <c r="HD202" s="13"/>
      <c r="HE202" s="13"/>
      <c r="HF202" s="13"/>
      <c r="HG202" s="13"/>
      <c r="HH202" s="13"/>
      <c r="HI202" s="13"/>
      <c r="HJ202" s="13"/>
      <c r="HK202" s="13"/>
      <c r="HL202" s="13"/>
      <c r="HM202" s="13"/>
      <c r="HN202" s="13"/>
      <c r="HO202" s="13"/>
      <c r="HP202" s="13"/>
      <c r="HQ202" s="13"/>
      <c r="HR202" s="13"/>
      <c r="HS202" s="13"/>
      <c r="HT202" s="13"/>
      <c r="HU202" s="13"/>
      <c r="HV202" s="13"/>
      <c r="HW202" s="13"/>
      <c r="HX202" s="13"/>
      <c r="HY202" s="13"/>
      <c r="HZ202" s="13"/>
      <c r="IA202" s="13"/>
      <c r="IB202" s="13"/>
      <c r="IC202" s="13"/>
      <c r="ID202" s="13"/>
      <c r="IE202" s="13"/>
      <c r="IF202" s="13"/>
      <c r="IG202" s="13"/>
      <c r="IH202" s="13"/>
      <c r="II202" s="13"/>
      <c r="IJ202" s="13"/>
      <c r="IK202" s="13"/>
    </row>
    <row r="203" spans="2:245" s="14" customFormat="1" ht="30" customHeight="1" x14ac:dyDescent="0.3">
      <c r="B203" s="55" t="s">
        <v>257</v>
      </c>
      <c r="C203" s="61" t="s">
        <v>258</v>
      </c>
      <c r="D203" s="67">
        <v>300000</v>
      </c>
      <c r="E203" s="67">
        <v>34000</v>
      </c>
      <c r="F203" s="67">
        <v>30400</v>
      </c>
      <c r="G203" s="68">
        <f t="shared" si="119"/>
        <v>89.411764705882362</v>
      </c>
      <c r="H203" s="67">
        <f t="shared" si="120"/>
        <v>-3600</v>
      </c>
      <c r="I203" s="63"/>
      <c r="J203" s="63"/>
      <c r="K203" s="63"/>
      <c r="L203" s="73"/>
      <c r="M203" s="63"/>
      <c r="N203" s="67">
        <f t="shared" si="121"/>
        <v>300000</v>
      </c>
      <c r="O203" s="67">
        <f t="shared" si="122"/>
        <v>34000</v>
      </c>
      <c r="P203" s="67">
        <f t="shared" si="123"/>
        <v>30400</v>
      </c>
      <c r="Q203" s="70">
        <f t="shared" si="124"/>
        <v>89.411764705882362</v>
      </c>
      <c r="R203" s="67">
        <f t="shared" si="125"/>
        <v>-3600</v>
      </c>
      <c r="S203" s="15"/>
      <c r="T203" s="15"/>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c r="BH203" s="13"/>
      <c r="BI203" s="13"/>
      <c r="BJ203" s="13"/>
      <c r="BK203" s="13"/>
      <c r="BL203" s="13"/>
      <c r="BM203" s="13"/>
      <c r="BN203" s="13"/>
      <c r="BO203" s="13"/>
      <c r="BP203" s="13"/>
      <c r="BQ203" s="13"/>
      <c r="BR203" s="13"/>
      <c r="BS203" s="13"/>
      <c r="BT203" s="13"/>
      <c r="BU203" s="13"/>
      <c r="BV203" s="13"/>
      <c r="BW203" s="13"/>
      <c r="BX203" s="13"/>
      <c r="BY203" s="13"/>
      <c r="BZ203" s="13"/>
      <c r="CA203" s="13"/>
      <c r="CB203" s="13"/>
      <c r="CC203" s="13"/>
      <c r="CD203" s="13"/>
      <c r="CE203" s="13"/>
      <c r="CF203" s="13"/>
      <c r="CG203" s="13"/>
      <c r="CH203" s="13"/>
      <c r="CI203" s="13"/>
      <c r="CJ203" s="13"/>
      <c r="CK203" s="13"/>
      <c r="CL203" s="13"/>
      <c r="CM203" s="13"/>
      <c r="CN203" s="13"/>
      <c r="CO203" s="13"/>
      <c r="CP203" s="13"/>
      <c r="CQ203" s="13"/>
      <c r="CR203" s="13"/>
      <c r="CS203" s="13"/>
      <c r="CT203" s="13"/>
      <c r="CU203" s="13"/>
      <c r="CV203" s="13"/>
      <c r="CW203" s="13"/>
      <c r="CX203" s="13"/>
      <c r="CY203" s="13"/>
      <c r="CZ203" s="13"/>
      <c r="DA203" s="13"/>
      <c r="DB203" s="13"/>
      <c r="DC203" s="13"/>
      <c r="DD203" s="13"/>
      <c r="DE203" s="13"/>
      <c r="DF203" s="13"/>
      <c r="DG203" s="13"/>
      <c r="DH203" s="13"/>
      <c r="DI203" s="13"/>
      <c r="DJ203" s="13"/>
      <c r="DK203" s="13"/>
      <c r="DL203" s="13"/>
      <c r="DM203" s="13"/>
      <c r="DN203" s="13"/>
      <c r="DO203" s="13"/>
      <c r="DP203" s="13"/>
      <c r="DQ203" s="13"/>
      <c r="DR203" s="13"/>
      <c r="DS203" s="13"/>
      <c r="DT203" s="13"/>
      <c r="DU203" s="13"/>
      <c r="DV203" s="13"/>
      <c r="DW203" s="13"/>
      <c r="DX203" s="13"/>
      <c r="DY203" s="13"/>
      <c r="DZ203" s="13"/>
      <c r="EA203" s="13"/>
      <c r="EB203" s="13"/>
      <c r="EC203" s="13"/>
      <c r="ED203" s="13"/>
      <c r="EE203" s="13"/>
      <c r="EF203" s="13"/>
      <c r="EG203" s="13"/>
      <c r="EH203" s="13"/>
      <c r="EI203" s="13"/>
      <c r="EJ203" s="13"/>
      <c r="EK203" s="13"/>
      <c r="EL203" s="13"/>
      <c r="EM203" s="13"/>
      <c r="EN203" s="13"/>
      <c r="EO203" s="13"/>
      <c r="EP203" s="13"/>
      <c r="EQ203" s="13"/>
      <c r="ER203" s="13"/>
      <c r="ES203" s="13"/>
      <c r="ET203" s="13"/>
      <c r="EU203" s="13"/>
      <c r="EV203" s="13"/>
      <c r="EW203" s="13"/>
      <c r="EX203" s="13"/>
      <c r="EY203" s="13"/>
      <c r="EZ203" s="13"/>
      <c r="FA203" s="13"/>
      <c r="FB203" s="13"/>
      <c r="FC203" s="13"/>
      <c r="FD203" s="13"/>
      <c r="FE203" s="13"/>
      <c r="FF203" s="13"/>
      <c r="FG203" s="13"/>
      <c r="FH203" s="13"/>
      <c r="FI203" s="13"/>
      <c r="FJ203" s="13"/>
      <c r="FK203" s="13"/>
      <c r="FL203" s="13"/>
      <c r="FM203" s="13"/>
      <c r="FN203" s="13"/>
      <c r="FO203" s="13"/>
      <c r="FP203" s="13"/>
      <c r="FQ203" s="13"/>
      <c r="FR203" s="13"/>
      <c r="FS203" s="13"/>
      <c r="FT203" s="13"/>
      <c r="FU203" s="13"/>
      <c r="FV203" s="13"/>
      <c r="FW203" s="13"/>
      <c r="FX203" s="13"/>
      <c r="FY203" s="13"/>
      <c r="FZ203" s="13"/>
      <c r="GA203" s="13"/>
      <c r="GB203" s="13"/>
      <c r="GC203" s="13"/>
      <c r="GD203" s="13"/>
      <c r="GE203" s="13"/>
      <c r="GF203" s="13"/>
      <c r="GG203" s="13"/>
      <c r="GH203" s="13"/>
      <c r="GI203" s="13"/>
      <c r="GJ203" s="13"/>
      <c r="GK203" s="13"/>
      <c r="GL203" s="13"/>
      <c r="GM203" s="13"/>
      <c r="GN203" s="13"/>
      <c r="GO203" s="13"/>
      <c r="GP203" s="13"/>
      <c r="GQ203" s="13"/>
      <c r="GR203" s="13"/>
      <c r="GS203" s="13"/>
      <c r="GT203" s="13"/>
      <c r="GU203" s="13"/>
      <c r="GV203" s="13"/>
      <c r="GW203" s="13"/>
      <c r="GX203" s="13"/>
      <c r="GY203" s="13"/>
      <c r="GZ203" s="13"/>
      <c r="HA203" s="13"/>
      <c r="HB203" s="13"/>
      <c r="HC203" s="13"/>
      <c r="HD203" s="13"/>
      <c r="HE203" s="13"/>
      <c r="HF203" s="13"/>
      <c r="HG203" s="13"/>
      <c r="HH203" s="13"/>
      <c r="HI203" s="13"/>
      <c r="HJ203" s="13"/>
      <c r="HK203" s="13"/>
      <c r="HL203" s="13"/>
      <c r="HM203" s="13"/>
      <c r="HN203" s="13"/>
      <c r="HO203" s="13"/>
      <c r="HP203" s="13"/>
      <c r="HQ203" s="13"/>
      <c r="HR203" s="13"/>
      <c r="HS203" s="13"/>
      <c r="HT203" s="13"/>
      <c r="HU203" s="13"/>
      <c r="HV203" s="13"/>
      <c r="HW203" s="13"/>
      <c r="HX203" s="13"/>
      <c r="HY203" s="13"/>
      <c r="HZ203" s="13"/>
      <c r="IA203" s="13"/>
      <c r="IB203" s="13"/>
      <c r="IC203" s="13"/>
      <c r="ID203" s="13"/>
      <c r="IE203" s="13"/>
      <c r="IF203" s="13"/>
      <c r="IG203" s="13"/>
      <c r="IH203" s="13"/>
      <c r="II203" s="13"/>
      <c r="IJ203" s="13"/>
      <c r="IK203" s="13"/>
    </row>
    <row r="204" spans="2:245" s="14" customFormat="1" ht="33.75" customHeight="1" x14ac:dyDescent="0.3">
      <c r="B204" s="139" t="s">
        <v>67</v>
      </c>
      <c r="C204" s="175" t="s">
        <v>141</v>
      </c>
      <c r="D204" s="71"/>
      <c r="E204" s="71"/>
      <c r="F204" s="71"/>
      <c r="G204" s="68"/>
      <c r="H204" s="71"/>
      <c r="I204" s="71">
        <f>SUM(I205:I208)</f>
        <v>23697326</v>
      </c>
      <c r="J204" s="71">
        <f t="shared" ref="J204:K204" si="133">SUM(J205:J208)</f>
        <v>22222212.170000002</v>
      </c>
      <c r="K204" s="71">
        <f t="shared" si="133"/>
        <v>7424599.4400000004</v>
      </c>
      <c r="L204" s="73">
        <f t="shared" si="130"/>
        <v>33.410712593335838</v>
      </c>
      <c r="M204" s="71">
        <f t="shared" si="131"/>
        <v>-14797612.73</v>
      </c>
      <c r="N204" s="71">
        <f t="shared" si="121"/>
        <v>23697326</v>
      </c>
      <c r="O204" s="71">
        <f t="shared" si="122"/>
        <v>22222212.170000002</v>
      </c>
      <c r="P204" s="71">
        <f t="shared" si="123"/>
        <v>7424599.4400000004</v>
      </c>
      <c r="Q204" s="74">
        <f t="shared" si="124"/>
        <v>33.410712593335838</v>
      </c>
      <c r="R204" s="71">
        <f t="shared" si="125"/>
        <v>-14797612.73</v>
      </c>
      <c r="S204" s="15"/>
      <c r="T204" s="15"/>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c r="BI204" s="13"/>
      <c r="BJ204" s="13"/>
      <c r="BK204" s="13"/>
      <c r="BL204" s="13"/>
      <c r="BM204" s="13"/>
      <c r="BN204" s="13"/>
      <c r="BO204" s="13"/>
      <c r="BP204" s="13"/>
      <c r="BQ204" s="13"/>
      <c r="BR204" s="13"/>
      <c r="BS204" s="13"/>
      <c r="BT204" s="13"/>
      <c r="BU204" s="13"/>
      <c r="BV204" s="13"/>
      <c r="BW204" s="13"/>
      <c r="BX204" s="13"/>
      <c r="BY204" s="13"/>
      <c r="BZ204" s="13"/>
      <c r="CA204" s="13"/>
      <c r="CB204" s="13"/>
      <c r="CC204" s="13"/>
      <c r="CD204" s="13"/>
      <c r="CE204" s="13"/>
      <c r="CF204" s="13"/>
      <c r="CG204" s="13"/>
      <c r="CH204" s="13"/>
      <c r="CI204" s="13"/>
      <c r="CJ204" s="13"/>
      <c r="CK204" s="13"/>
      <c r="CL204" s="13"/>
      <c r="CM204" s="13"/>
      <c r="CN204" s="13"/>
      <c r="CO204" s="13"/>
      <c r="CP204" s="13"/>
      <c r="CQ204" s="13"/>
      <c r="CR204" s="13"/>
      <c r="CS204" s="13"/>
      <c r="CT204" s="13"/>
      <c r="CU204" s="13"/>
      <c r="CV204" s="13"/>
      <c r="CW204" s="13"/>
      <c r="CX204" s="13"/>
      <c r="CY204" s="13"/>
      <c r="CZ204" s="13"/>
      <c r="DA204" s="13"/>
      <c r="DB204" s="13"/>
      <c r="DC204" s="13"/>
      <c r="DD204" s="13"/>
      <c r="DE204" s="13"/>
      <c r="DF204" s="13"/>
      <c r="DG204" s="13"/>
      <c r="DH204" s="13"/>
      <c r="DI204" s="13"/>
      <c r="DJ204" s="13"/>
      <c r="DK204" s="13"/>
      <c r="DL204" s="13"/>
      <c r="DM204" s="13"/>
      <c r="DN204" s="13"/>
      <c r="DO204" s="13"/>
      <c r="DP204" s="13"/>
      <c r="DQ204" s="13"/>
      <c r="DR204" s="13"/>
      <c r="DS204" s="13"/>
      <c r="DT204" s="13"/>
      <c r="DU204" s="13"/>
      <c r="DV204" s="13"/>
      <c r="DW204" s="13"/>
      <c r="DX204" s="13"/>
      <c r="DY204" s="13"/>
      <c r="DZ204" s="13"/>
      <c r="EA204" s="13"/>
      <c r="EB204" s="13"/>
      <c r="EC204" s="13"/>
      <c r="ED204" s="13"/>
      <c r="EE204" s="13"/>
      <c r="EF204" s="13"/>
      <c r="EG204" s="13"/>
      <c r="EH204" s="13"/>
      <c r="EI204" s="13"/>
      <c r="EJ204" s="13"/>
      <c r="EK204" s="13"/>
      <c r="EL204" s="13"/>
      <c r="EM204" s="13"/>
      <c r="EN204" s="13"/>
      <c r="EO204" s="13"/>
      <c r="EP204" s="13"/>
      <c r="EQ204" s="13"/>
      <c r="ER204" s="13"/>
      <c r="ES204" s="13"/>
      <c r="ET204" s="13"/>
      <c r="EU204" s="13"/>
      <c r="EV204" s="13"/>
      <c r="EW204" s="13"/>
      <c r="EX204" s="13"/>
      <c r="EY204" s="13"/>
      <c r="EZ204" s="13"/>
      <c r="FA204" s="13"/>
      <c r="FB204" s="13"/>
      <c r="FC204" s="13"/>
      <c r="FD204" s="13"/>
      <c r="FE204" s="13"/>
      <c r="FF204" s="13"/>
      <c r="FG204" s="13"/>
      <c r="FH204" s="13"/>
      <c r="FI204" s="13"/>
      <c r="FJ204" s="13"/>
      <c r="FK204" s="13"/>
      <c r="FL204" s="13"/>
      <c r="FM204" s="13"/>
      <c r="FN204" s="13"/>
      <c r="FO204" s="13"/>
      <c r="FP204" s="13"/>
      <c r="FQ204" s="13"/>
      <c r="FR204" s="13"/>
      <c r="FS204" s="13"/>
      <c r="FT204" s="13"/>
      <c r="FU204" s="13"/>
      <c r="FV204" s="13"/>
      <c r="FW204" s="13"/>
      <c r="FX204" s="13"/>
      <c r="FY204" s="13"/>
      <c r="FZ204" s="13"/>
      <c r="GA204" s="13"/>
      <c r="GB204" s="13"/>
      <c r="GC204" s="13"/>
      <c r="GD204" s="13"/>
      <c r="GE204" s="13"/>
      <c r="GF204" s="13"/>
      <c r="GG204" s="13"/>
      <c r="GH204" s="13"/>
      <c r="GI204" s="13"/>
      <c r="GJ204" s="13"/>
      <c r="GK204" s="13"/>
      <c r="GL204" s="13"/>
      <c r="GM204" s="13"/>
      <c r="GN204" s="13"/>
      <c r="GO204" s="13"/>
      <c r="GP204" s="13"/>
      <c r="GQ204" s="13"/>
      <c r="GR204" s="13"/>
      <c r="GS204" s="13"/>
      <c r="GT204" s="13"/>
      <c r="GU204" s="13"/>
      <c r="GV204" s="13"/>
      <c r="GW204" s="13"/>
      <c r="GX204" s="13"/>
      <c r="GY204" s="13"/>
      <c r="GZ204" s="13"/>
      <c r="HA204" s="13"/>
      <c r="HB204" s="13"/>
      <c r="HC204" s="13"/>
      <c r="HD204" s="13"/>
      <c r="HE204" s="13"/>
      <c r="HF204" s="13"/>
      <c r="HG204" s="13"/>
      <c r="HH204" s="13"/>
      <c r="HI204" s="13"/>
      <c r="HJ204" s="13"/>
      <c r="HK204" s="13"/>
      <c r="HL204" s="13"/>
      <c r="HM204" s="13"/>
      <c r="HN204" s="13"/>
      <c r="HO204" s="13"/>
      <c r="HP204" s="13"/>
      <c r="HQ204" s="13"/>
      <c r="HR204" s="13"/>
      <c r="HS204" s="13"/>
      <c r="HT204" s="13"/>
      <c r="HU204" s="13"/>
      <c r="HV204" s="13"/>
      <c r="HW204" s="13"/>
      <c r="HX204" s="13"/>
      <c r="HY204" s="13"/>
      <c r="HZ204" s="13"/>
      <c r="IA204" s="13"/>
      <c r="IB204" s="13"/>
      <c r="IC204" s="13"/>
      <c r="ID204" s="13"/>
      <c r="IE204" s="13"/>
      <c r="IF204" s="13"/>
      <c r="IG204" s="13"/>
      <c r="IH204" s="13"/>
      <c r="II204" s="13"/>
      <c r="IJ204" s="13"/>
      <c r="IK204" s="13"/>
    </row>
    <row r="205" spans="2:245" s="14" customFormat="1" ht="39" customHeight="1" x14ac:dyDescent="0.3">
      <c r="B205" s="55" t="s">
        <v>261</v>
      </c>
      <c r="C205" s="79" t="s">
        <v>262</v>
      </c>
      <c r="D205" s="71"/>
      <c r="E205" s="71"/>
      <c r="F205" s="71"/>
      <c r="G205" s="68"/>
      <c r="H205" s="63"/>
      <c r="I205" s="67">
        <v>970066</v>
      </c>
      <c r="J205" s="67">
        <v>0</v>
      </c>
      <c r="K205" s="67">
        <v>0</v>
      </c>
      <c r="L205" s="69">
        <v>0</v>
      </c>
      <c r="M205" s="67">
        <f t="shared" si="131"/>
        <v>0</v>
      </c>
      <c r="N205" s="67">
        <f t="shared" si="121"/>
        <v>970066</v>
      </c>
      <c r="O205" s="67">
        <f t="shared" si="122"/>
        <v>0</v>
      </c>
      <c r="P205" s="67">
        <f t="shared" si="123"/>
        <v>0</v>
      </c>
      <c r="Q205" s="70">
        <v>0</v>
      </c>
      <c r="R205" s="67">
        <f t="shared" si="125"/>
        <v>0</v>
      </c>
      <c r="S205" s="15"/>
      <c r="T205" s="15"/>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c r="BI205" s="13"/>
      <c r="BJ205" s="13"/>
      <c r="BK205" s="13"/>
      <c r="BL205" s="13"/>
      <c r="BM205" s="13"/>
      <c r="BN205" s="13"/>
      <c r="BO205" s="13"/>
      <c r="BP205" s="13"/>
      <c r="BQ205" s="13"/>
      <c r="BR205" s="13"/>
      <c r="BS205" s="13"/>
      <c r="BT205" s="13"/>
      <c r="BU205" s="13"/>
      <c r="BV205" s="13"/>
      <c r="BW205" s="13"/>
      <c r="BX205" s="13"/>
      <c r="BY205" s="13"/>
      <c r="BZ205" s="13"/>
      <c r="CA205" s="13"/>
      <c r="CB205" s="13"/>
      <c r="CC205" s="13"/>
      <c r="CD205" s="13"/>
      <c r="CE205" s="13"/>
      <c r="CF205" s="13"/>
      <c r="CG205" s="13"/>
      <c r="CH205" s="13"/>
      <c r="CI205" s="13"/>
      <c r="CJ205" s="13"/>
      <c r="CK205" s="13"/>
      <c r="CL205" s="13"/>
      <c r="CM205" s="13"/>
      <c r="CN205" s="13"/>
      <c r="CO205" s="13"/>
      <c r="CP205" s="13"/>
      <c r="CQ205" s="13"/>
      <c r="CR205" s="13"/>
      <c r="CS205" s="13"/>
      <c r="CT205" s="13"/>
      <c r="CU205" s="13"/>
      <c r="CV205" s="13"/>
      <c r="CW205" s="13"/>
      <c r="CX205" s="13"/>
      <c r="CY205" s="13"/>
      <c r="CZ205" s="13"/>
      <c r="DA205" s="13"/>
      <c r="DB205" s="13"/>
      <c r="DC205" s="13"/>
      <c r="DD205" s="13"/>
      <c r="DE205" s="13"/>
      <c r="DF205" s="13"/>
      <c r="DG205" s="13"/>
      <c r="DH205" s="13"/>
      <c r="DI205" s="13"/>
      <c r="DJ205" s="13"/>
      <c r="DK205" s="13"/>
      <c r="DL205" s="13"/>
      <c r="DM205" s="13"/>
      <c r="DN205" s="13"/>
      <c r="DO205" s="13"/>
      <c r="DP205" s="13"/>
      <c r="DQ205" s="13"/>
      <c r="DR205" s="13"/>
      <c r="DS205" s="13"/>
      <c r="DT205" s="13"/>
      <c r="DU205" s="13"/>
      <c r="DV205" s="13"/>
      <c r="DW205" s="13"/>
      <c r="DX205" s="13"/>
      <c r="DY205" s="13"/>
      <c r="DZ205" s="13"/>
      <c r="EA205" s="13"/>
      <c r="EB205" s="13"/>
      <c r="EC205" s="13"/>
      <c r="ED205" s="13"/>
      <c r="EE205" s="13"/>
      <c r="EF205" s="13"/>
      <c r="EG205" s="13"/>
      <c r="EH205" s="13"/>
      <c r="EI205" s="13"/>
      <c r="EJ205" s="13"/>
      <c r="EK205" s="13"/>
      <c r="EL205" s="13"/>
      <c r="EM205" s="13"/>
      <c r="EN205" s="13"/>
      <c r="EO205" s="13"/>
      <c r="EP205" s="13"/>
      <c r="EQ205" s="13"/>
      <c r="ER205" s="13"/>
      <c r="ES205" s="13"/>
      <c r="ET205" s="13"/>
      <c r="EU205" s="13"/>
      <c r="EV205" s="13"/>
      <c r="EW205" s="13"/>
      <c r="EX205" s="13"/>
      <c r="EY205" s="13"/>
      <c r="EZ205" s="13"/>
      <c r="FA205" s="13"/>
      <c r="FB205" s="13"/>
      <c r="FC205" s="13"/>
      <c r="FD205" s="13"/>
      <c r="FE205" s="13"/>
      <c r="FF205" s="13"/>
      <c r="FG205" s="13"/>
      <c r="FH205" s="13"/>
      <c r="FI205" s="13"/>
      <c r="FJ205" s="13"/>
      <c r="FK205" s="13"/>
      <c r="FL205" s="13"/>
      <c r="FM205" s="13"/>
      <c r="FN205" s="13"/>
      <c r="FO205" s="13"/>
      <c r="FP205" s="13"/>
      <c r="FQ205" s="13"/>
      <c r="FR205" s="13"/>
      <c r="FS205" s="13"/>
      <c r="FT205" s="13"/>
      <c r="FU205" s="13"/>
      <c r="FV205" s="13"/>
      <c r="FW205" s="13"/>
      <c r="FX205" s="13"/>
      <c r="FY205" s="13"/>
      <c r="FZ205" s="13"/>
      <c r="GA205" s="13"/>
      <c r="GB205" s="13"/>
      <c r="GC205" s="13"/>
      <c r="GD205" s="13"/>
      <c r="GE205" s="13"/>
      <c r="GF205" s="13"/>
      <c r="GG205" s="13"/>
      <c r="GH205" s="13"/>
      <c r="GI205" s="13"/>
      <c r="GJ205" s="13"/>
      <c r="GK205" s="13"/>
      <c r="GL205" s="13"/>
      <c r="GM205" s="13"/>
      <c r="GN205" s="13"/>
      <c r="GO205" s="13"/>
      <c r="GP205" s="13"/>
      <c r="GQ205" s="13"/>
      <c r="GR205" s="13"/>
      <c r="GS205" s="13"/>
      <c r="GT205" s="13"/>
      <c r="GU205" s="13"/>
      <c r="GV205" s="13"/>
      <c r="GW205" s="13"/>
      <c r="GX205" s="13"/>
      <c r="GY205" s="13"/>
      <c r="GZ205" s="13"/>
      <c r="HA205" s="13"/>
      <c r="HB205" s="13"/>
      <c r="HC205" s="13"/>
      <c r="HD205" s="13"/>
      <c r="HE205" s="13"/>
      <c r="HF205" s="13"/>
      <c r="HG205" s="13"/>
      <c r="HH205" s="13"/>
      <c r="HI205" s="13"/>
      <c r="HJ205" s="13"/>
      <c r="HK205" s="13"/>
      <c r="HL205" s="13"/>
      <c r="HM205" s="13"/>
      <c r="HN205" s="13"/>
      <c r="HO205" s="13"/>
      <c r="HP205" s="13"/>
      <c r="HQ205" s="13"/>
      <c r="HR205" s="13"/>
      <c r="HS205" s="13"/>
      <c r="HT205" s="13"/>
      <c r="HU205" s="13"/>
      <c r="HV205" s="13"/>
      <c r="HW205" s="13"/>
      <c r="HX205" s="13"/>
      <c r="HY205" s="13"/>
      <c r="HZ205" s="13"/>
      <c r="IA205" s="13"/>
      <c r="IB205" s="13"/>
      <c r="IC205" s="13"/>
      <c r="ID205" s="13"/>
      <c r="IE205" s="13"/>
      <c r="IF205" s="13"/>
      <c r="IG205" s="13"/>
      <c r="IH205" s="13"/>
      <c r="II205" s="13"/>
      <c r="IJ205" s="13"/>
      <c r="IK205" s="13"/>
    </row>
    <row r="206" spans="2:245" s="14" customFormat="1" ht="39" customHeight="1" x14ac:dyDescent="0.3">
      <c r="B206" s="55" t="s">
        <v>407</v>
      </c>
      <c r="C206" s="79" t="s">
        <v>408</v>
      </c>
      <c r="D206" s="71"/>
      <c r="E206" s="71"/>
      <c r="F206" s="71"/>
      <c r="G206" s="68"/>
      <c r="H206" s="63"/>
      <c r="I206" s="67">
        <v>2684900</v>
      </c>
      <c r="J206" s="67">
        <v>2684900</v>
      </c>
      <c r="K206" s="67">
        <v>0</v>
      </c>
      <c r="L206" s="69">
        <f t="shared" si="130"/>
        <v>0</v>
      </c>
      <c r="M206" s="67">
        <f t="shared" si="131"/>
        <v>-2684900</v>
      </c>
      <c r="N206" s="67">
        <f t="shared" si="121"/>
        <v>2684900</v>
      </c>
      <c r="O206" s="67">
        <f t="shared" si="122"/>
        <v>2684900</v>
      </c>
      <c r="P206" s="67">
        <f t="shared" si="123"/>
        <v>0</v>
      </c>
      <c r="Q206" s="70">
        <f t="shared" si="124"/>
        <v>0</v>
      </c>
      <c r="R206" s="67">
        <f t="shared" si="125"/>
        <v>-2684900</v>
      </c>
      <c r="S206" s="15"/>
      <c r="T206" s="15"/>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c r="BR206" s="13"/>
      <c r="BS206" s="13"/>
      <c r="BT206" s="13"/>
      <c r="BU206" s="13"/>
      <c r="BV206" s="13"/>
      <c r="BW206" s="13"/>
      <c r="BX206" s="13"/>
      <c r="BY206" s="13"/>
      <c r="BZ206" s="13"/>
      <c r="CA206" s="13"/>
      <c r="CB206" s="13"/>
      <c r="CC206" s="13"/>
      <c r="CD206" s="13"/>
      <c r="CE206" s="13"/>
      <c r="CF206" s="13"/>
      <c r="CG206" s="13"/>
      <c r="CH206" s="13"/>
      <c r="CI206" s="13"/>
      <c r="CJ206" s="13"/>
      <c r="CK206" s="13"/>
      <c r="CL206" s="13"/>
      <c r="CM206" s="13"/>
      <c r="CN206" s="13"/>
      <c r="CO206" s="13"/>
      <c r="CP206" s="13"/>
      <c r="CQ206" s="13"/>
      <c r="CR206" s="13"/>
      <c r="CS206" s="13"/>
      <c r="CT206" s="13"/>
      <c r="CU206" s="13"/>
      <c r="CV206" s="13"/>
      <c r="CW206" s="13"/>
      <c r="CX206" s="13"/>
      <c r="CY206" s="13"/>
      <c r="CZ206" s="13"/>
      <c r="DA206" s="13"/>
      <c r="DB206" s="13"/>
      <c r="DC206" s="13"/>
      <c r="DD206" s="13"/>
      <c r="DE206" s="13"/>
      <c r="DF206" s="13"/>
      <c r="DG206" s="13"/>
      <c r="DH206" s="13"/>
      <c r="DI206" s="13"/>
      <c r="DJ206" s="13"/>
      <c r="DK206" s="13"/>
      <c r="DL206" s="13"/>
      <c r="DM206" s="13"/>
      <c r="DN206" s="13"/>
      <c r="DO206" s="13"/>
      <c r="DP206" s="13"/>
      <c r="DQ206" s="13"/>
      <c r="DR206" s="13"/>
      <c r="DS206" s="13"/>
      <c r="DT206" s="13"/>
      <c r="DU206" s="13"/>
      <c r="DV206" s="13"/>
      <c r="DW206" s="13"/>
      <c r="DX206" s="13"/>
      <c r="DY206" s="13"/>
      <c r="DZ206" s="13"/>
      <c r="EA206" s="13"/>
      <c r="EB206" s="13"/>
      <c r="EC206" s="13"/>
      <c r="ED206" s="13"/>
      <c r="EE206" s="13"/>
      <c r="EF206" s="13"/>
      <c r="EG206" s="13"/>
      <c r="EH206" s="13"/>
      <c r="EI206" s="13"/>
      <c r="EJ206" s="13"/>
      <c r="EK206" s="13"/>
      <c r="EL206" s="13"/>
      <c r="EM206" s="13"/>
      <c r="EN206" s="13"/>
      <c r="EO206" s="13"/>
      <c r="EP206" s="13"/>
      <c r="EQ206" s="13"/>
      <c r="ER206" s="13"/>
      <c r="ES206" s="13"/>
      <c r="ET206" s="13"/>
      <c r="EU206" s="13"/>
      <c r="EV206" s="13"/>
      <c r="EW206" s="13"/>
      <c r="EX206" s="13"/>
      <c r="EY206" s="13"/>
      <c r="EZ206" s="13"/>
      <c r="FA206" s="13"/>
      <c r="FB206" s="13"/>
      <c r="FC206" s="13"/>
      <c r="FD206" s="13"/>
      <c r="FE206" s="13"/>
      <c r="FF206" s="13"/>
      <c r="FG206" s="13"/>
      <c r="FH206" s="13"/>
      <c r="FI206" s="13"/>
      <c r="FJ206" s="13"/>
      <c r="FK206" s="13"/>
      <c r="FL206" s="13"/>
      <c r="FM206" s="13"/>
      <c r="FN206" s="13"/>
      <c r="FO206" s="13"/>
      <c r="FP206" s="13"/>
      <c r="FQ206" s="13"/>
      <c r="FR206" s="13"/>
      <c r="FS206" s="13"/>
      <c r="FT206" s="13"/>
      <c r="FU206" s="13"/>
      <c r="FV206" s="13"/>
      <c r="FW206" s="13"/>
      <c r="FX206" s="13"/>
      <c r="FY206" s="13"/>
      <c r="FZ206" s="13"/>
      <c r="GA206" s="13"/>
      <c r="GB206" s="13"/>
      <c r="GC206" s="13"/>
      <c r="GD206" s="13"/>
      <c r="GE206" s="13"/>
      <c r="GF206" s="13"/>
      <c r="GG206" s="13"/>
      <c r="GH206" s="13"/>
      <c r="GI206" s="13"/>
      <c r="GJ206" s="13"/>
      <c r="GK206" s="13"/>
      <c r="GL206" s="13"/>
      <c r="GM206" s="13"/>
      <c r="GN206" s="13"/>
      <c r="GO206" s="13"/>
      <c r="GP206" s="13"/>
      <c r="GQ206" s="13"/>
      <c r="GR206" s="13"/>
      <c r="GS206" s="13"/>
      <c r="GT206" s="13"/>
      <c r="GU206" s="13"/>
      <c r="GV206" s="13"/>
      <c r="GW206" s="13"/>
      <c r="GX206" s="13"/>
      <c r="GY206" s="13"/>
      <c r="GZ206" s="13"/>
      <c r="HA206" s="13"/>
      <c r="HB206" s="13"/>
      <c r="HC206" s="13"/>
      <c r="HD206" s="13"/>
      <c r="HE206" s="13"/>
      <c r="HF206" s="13"/>
      <c r="HG206" s="13"/>
      <c r="HH206" s="13"/>
      <c r="HI206" s="13"/>
      <c r="HJ206" s="13"/>
      <c r="HK206" s="13"/>
      <c r="HL206" s="13"/>
      <c r="HM206" s="13"/>
      <c r="HN206" s="13"/>
      <c r="HO206" s="13"/>
      <c r="HP206" s="13"/>
      <c r="HQ206" s="13"/>
      <c r="HR206" s="13"/>
      <c r="HS206" s="13"/>
      <c r="HT206" s="13"/>
      <c r="HU206" s="13"/>
      <c r="HV206" s="13"/>
      <c r="HW206" s="13"/>
      <c r="HX206" s="13"/>
      <c r="HY206" s="13"/>
      <c r="HZ206" s="13"/>
      <c r="IA206" s="13"/>
      <c r="IB206" s="13"/>
      <c r="IC206" s="13"/>
      <c r="ID206" s="13"/>
      <c r="IE206" s="13"/>
      <c r="IF206" s="13"/>
      <c r="IG206" s="13"/>
      <c r="IH206" s="13"/>
      <c r="II206" s="13"/>
      <c r="IJ206" s="13"/>
      <c r="IK206" s="13"/>
    </row>
    <row r="207" spans="2:245" s="14" customFormat="1" ht="39" customHeight="1" x14ac:dyDescent="0.3">
      <c r="B207" s="55" t="s">
        <v>409</v>
      </c>
      <c r="C207" s="79" t="s">
        <v>410</v>
      </c>
      <c r="D207" s="71"/>
      <c r="E207" s="71"/>
      <c r="F207" s="71"/>
      <c r="G207" s="68"/>
      <c r="H207" s="63"/>
      <c r="I207" s="67">
        <v>19759387</v>
      </c>
      <c r="J207" s="67">
        <v>19254339.170000002</v>
      </c>
      <c r="K207" s="67">
        <v>7424599.4400000004</v>
      </c>
      <c r="L207" s="69">
        <f t="shared" si="130"/>
        <v>38.560655727765493</v>
      </c>
      <c r="M207" s="67">
        <f t="shared" si="131"/>
        <v>-11829739.73</v>
      </c>
      <c r="N207" s="67">
        <f t="shared" si="121"/>
        <v>19759387</v>
      </c>
      <c r="O207" s="67">
        <f t="shared" si="122"/>
        <v>19254339.170000002</v>
      </c>
      <c r="P207" s="67">
        <f t="shared" si="123"/>
        <v>7424599.4400000004</v>
      </c>
      <c r="Q207" s="70">
        <f t="shared" si="124"/>
        <v>38.560655727765493</v>
      </c>
      <c r="R207" s="67">
        <f t="shared" si="125"/>
        <v>-11829739.73</v>
      </c>
      <c r="S207" s="15"/>
      <c r="T207" s="15"/>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3"/>
      <c r="BC207" s="13"/>
      <c r="BD207" s="13"/>
      <c r="BE207" s="13"/>
      <c r="BF207" s="13"/>
      <c r="BG207" s="13"/>
      <c r="BH207" s="13"/>
      <c r="BI207" s="13"/>
      <c r="BJ207" s="13"/>
      <c r="BK207" s="13"/>
      <c r="BL207" s="13"/>
      <c r="BM207" s="13"/>
      <c r="BN207" s="13"/>
      <c r="BO207" s="13"/>
      <c r="BP207" s="13"/>
      <c r="BQ207" s="13"/>
      <c r="BR207" s="13"/>
      <c r="BS207" s="13"/>
      <c r="BT207" s="13"/>
      <c r="BU207" s="13"/>
      <c r="BV207" s="13"/>
      <c r="BW207" s="13"/>
      <c r="BX207" s="13"/>
      <c r="BY207" s="13"/>
      <c r="BZ207" s="13"/>
      <c r="CA207" s="13"/>
      <c r="CB207" s="13"/>
      <c r="CC207" s="13"/>
      <c r="CD207" s="13"/>
      <c r="CE207" s="13"/>
      <c r="CF207" s="13"/>
      <c r="CG207" s="13"/>
      <c r="CH207" s="13"/>
      <c r="CI207" s="13"/>
      <c r="CJ207" s="13"/>
      <c r="CK207" s="13"/>
      <c r="CL207" s="13"/>
      <c r="CM207" s="13"/>
      <c r="CN207" s="13"/>
      <c r="CO207" s="13"/>
      <c r="CP207" s="13"/>
      <c r="CQ207" s="13"/>
      <c r="CR207" s="13"/>
      <c r="CS207" s="13"/>
      <c r="CT207" s="13"/>
      <c r="CU207" s="13"/>
      <c r="CV207" s="13"/>
      <c r="CW207" s="13"/>
      <c r="CX207" s="13"/>
      <c r="CY207" s="13"/>
      <c r="CZ207" s="13"/>
      <c r="DA207" s="13"/>
      <c r="DB207" s="13"/>
      <c r="DC207" s="13"/>
      <c r="DD207" s="13"/>
      <c r="DE207" s="13"/>
      <c r="DF207" s="13"/>
      <c r="DG207" s="13"/>
      <c r="DH207" s="13"/>
      <c r="DI207" s="13"/>
      <c r="DJ207" s="13"/>
      <c r="DK207" s="13"/>
      <c r="DL207" s="13"/>
      <c r="DM207" s="13"/>
      <c r="DN207" s="13"/>
      <c r="DO207" s="13"/>
      <c r="DP207" s="13"/>
      <c r="DQ207" s="13"/>
      <c r="DR207" s="13"/>
      <c r="DS207" s="13"/>
      <c r="DT207" s="13"/>
      <c r="DU207" s="13"/>
      <c r="DV207" s="13"/>
      <c r="DW207" s="13"/>
      <c r="DX207" s="13"/>
      <c r="DY207" s="13"/>
      <c r="DZ207" s="13"/>
      <c r="EA207" s="13"/>
      <c r="EB207" s="13"/>
      <c r="EC207" s="13"/>
      <c r="ED207" s="13"/>
      <c r="EE207" s="13"/>
      <c r="EF207" s="13"/>
      <c r="EG207" s="13"/>
      <c r="EH207" s="13"/>
      <c r="EI207" s="13"/>
      <c r="EJ207" s="13"/>
      <c r="EK207" s="13"/>
      <c r="EL207" s="13"/>
      <c r="EM207" s="13"/>
      <c r="EN207" s="13"/>
      <c r="EO207" s="13"/>
      <c r="EP207" s="13"/>
      <c r="EQ207" s="13"/>
      <c r="ER207" s="13"/>
      <c r="ES207" s="13"/>
      <c r="ET207" s="13"/>
      <c r="EU207" s="13"/>
      <c r="EV207" s="13"/>
      <c r="EW207" s="13"/>
      <c r="EX207" s="13"/>
      <c r="EY207" s="13"/>
      <c r="EZ207" s="13"/>
      <c r="FA207" s="13"/>
      <c r="FB207" s="13"/>
      <c r="FC207" s="13"/>
      <c r="FD207" s="13"/>
      <c r="FE207" s="13"/>
      <c r="FF207" s="13"/>
      <c r="FG207" s="13"/>
      <c r="FH207" s="13"/>
      <c r="FI207" s="13"/>
      <c r="FJ207" s="13"/>
      <c r="FK207" s="13"/>
      <c r="FL207" s="13"/>
      <c r="FM207" s="13"/>
      <c r="FN207" s="13"/>
      <c r="FO207" s="13"/>
      <c r="FP207" s="13"/>
      <c r="FQ207" s="13"/>
      <c r="FR207" s="13"/>
      <c r="FS207" s="13"/>
      <c r="FT207" s="13"/>
      <c r="FU207" s="13"/>
      <c r="FV207" s="13"/>
      <c r="FW207" s="13"/>
      <c r="FX207" s="13"/>
      <c r="FY207" s="13"/>
      <c r="FZ207" s="13"/>
      <c r="GA207" s="13"/>
      <c r="GB207" s="13"/>
      <c r="GC207" s="13"/>
      <c r="GD207" s="13"/>
      <c r="GE207" s="13"/>
      <c r="GF207" s="13"/>
      <c r="GG207" s="13"/>
      <c r="GH207" s="13"/>
      <c r="GI207" s="13"/>
      <c r="GJ207" s="13"/>
      <c r="GK207" s="13"/>
      <c r="GL207" s="13"/>
      <c r="GM207" s="13"/>
      <c r="GN207" s="13"/>
      <c r="GO207" s="13"/>
      <c r="GP207" s="13"/>
      <c r="GQ207" s="13"/>
      <c r="GR207" s="13"/>
      <c r="GS207" s="13"/>
      <c r="GT207" s="13"/>
      <c r="GU207" s="13"/>
      <c r="GV207" s="13"/>
      <c r="GW207" s="13"/>
      <c r="GX207" s="13"/>
      <c r="GY207" s="13"/>
      <c r="GZ207" s="13"/>
      <c r="HA207" s="13"/>
      <c r="HB207" s="13"/>
      <c r="HC207" s="13"/>
      <c r="HD207" s="13"/>
      <c r="HE207" s="13"/>
      <c r="HF207" s="13"/>
      <c r="HG207" s="13"/>
      <c r="HH207" s="13"/>
      <c r="HI207" s="13"/>
      <c r="HJ207" s="13"/>
      <c r="HK207" s="13"/>
      <c r="HL207" s="13"/>
      <c r="HM207" s="13"/>
      <c r="HN207" s="13"/>
      <c r="HO207" s="13"/>
      <c r="HP207" s="13"/>
      <c r="HQ207" s="13"/>
      <c r="HR207" s="13"/>
      <c r="HS207" s="13"/>
      <c r="HT207" s="13"/>
      <c r="HU207" s="13"/>
      <c r="HV207" s="13"/>
      <c r="HW207" s="13"/>
      <c r="HX207" s="13"/>
      <c r="HY207" s="13"/>
      <c r="HZ207" s="13"/>
      <c r="IA207" s="13"/>
      <c r="IB207" s="13"/>
      <c r="IC207" s="13"/>
      <c r="ID207" s="13"/>
      <c r="IE207" s="13"/>
      <c r="IF207" s="13"/>
      <c r="IG207" s="13"/>
      <c r="IH207" s="13"/>
      <c r="II207" s="13"/>
      <c r="IJ207" s="13"/>
      <c r="IK207" s="13"/>
    </row>
    <row r="208" spans="2:245" s="14" customFormat="1" ht="37.5" customHeight="1" x14ac:dyDescent="0.3">
      <c r="B208" s="55" t="s">
        <v>348</v>
      </c>
      <c r="C208" s="176" t="s">
        <v>349</v>
      </c>
      <c r="D208" s="71"/>
      <c r="E208" s="71"/>
      <c r="F208" s="71"/>
      <c r="G208" s="68"/>
      <c r="H208" s="71"/>
      <c r="I208" s="67">
        <v>282973</v>
      </c>
      <c r="J208" s="67">
        <v>282973</v>
      </c>
      <c r="K208" s="67">
        <v>0</v>
      </c>
      <c r="L208" s="69">
        <f t="shared" si="130"/>
        <v>0</v>
      </c>
      <c r="M208" s="67">
        <f t="shared" si="131"/>
        <v>-282973</v>
      </c>
      <c r="N208" s="67">
        <f t="shared" si="121"/>
        <v>282973</v>
      </c>
      <c r="O208" s="67">
        <f t="shared" si="122"/>
        <v>282973</v>
      </c>
      <c r="P208" s="67">
        <f t="shared" si="123"/>
        <v>0</v>
      </c>
      <c r="Q208" s="70">
        <f t="shared" si="124"/>
        <v>0</v>
      </c>
      <c r="R208" s="67">
        <f t="shared" si="125"/>
        <v>-282973</v>
      </c>
      <c r="S208" s="15"/>
      <c r="T208" s="15"/>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c r="BF208" s="13"/>
      <c r="BG208" s="13"/>
      <c r="BH208" s="13"/>
      <c r="BI208" s="13"/>
      <c r="BJ208" s="13"/>
      <c r="BK208" s="13"/>
      <c r="BL208" s="13"/>
      <c r="BM208" s="13"/>
      <c r="BN208" s="13"/>
      <c r="BO208" s="13"/>
      <c r="BP208" s="13"/>
      <c r="BQ208" s="13"/>
      <c r="BR208" s="13"/>
      <c r="BS208" s="13"/>
      <c r="BT208" s="13"/>
      <c r="BU208" s="13"/>
      <c r="BV208" s="13"/>
      <c r="BW208" s="13"/>
      <c r="BX208" s="13"/>
      <c r="BY208" s="13"/>
      <c r="BZ208" s="13"/>
      <c r="CA208" s="13"/>
      <c r="CB208" s="13"/>
      <c r="CC208" s="13"/>
      <c r="CD208" s="13"/>
      <c r="CE208" s="13"/>
      <c r="CF208" s="13"/>
      <c r="CG208" s="13"/>
      <c r="CH208" s="13"/>
      <c r="CI208" s="13"/>
      <c r="CJ208" s="13"/>
      <c r="CK208" s="13"/>
      <c r="CL208" s="13"/>
      <c r="CM208" s="13"/>
      <c r="CN208" s="13"/>
      <c r="CO208" s="13"/>
      <c r="CP208" s="13"/>
      <c r="CQ208" s="13"/>
      <c r="CR208" s="13"/>
      <c r="CS208" s="13"/>
      <c r="CT208" s="13"/>
      <c r="CU208" s="13"/>
      <c r="CV208" s="13"/>
      <c r="CW208" s="13"/>
      <c r="CX208" s="13"/>
      <c r="CY208" s="13"/>
      <c r="CZ208" s="13"/>
      <c r="DA208" s="13"/>
      <c r="DB208" s="13"/>
      <c r="DC208" s="13"/>
      <c r="DD208" s="13"/>
      <c r="DE208" s="13"/>
      <c r="DF208" s="13"/>
      <c r="DG208" s="13"/>
      <c r="DH208" s="13"/>
      <c r="DI208" s="13"/>
      <c r="DJ208" s="13"/>
      <c r="DK208" s="13"/>
      <c r="DL208" s="13"/>
      <c r="DM208" s="13"/>
      <c r="DN208" s="13"/>
      <c r="DO208" s="13"/>
      <c r="DP208" s="13"/>
      <c r="DQ208" s="13"/>
      <c r="DR208" s="13"/>
      <c r="DS208" s="13"/>
      <c r="DT208" s="13"/>
      <c r="DU208" s="13"/>
      <c r="DV208" s="13"/>
      <c r="DW208" s="13"/>
      <c r="DX208" s="13"/>
      <c r="DY208" s="13"/>
      <c r="DZ208" s="13"/>
      <c r="EA208" s="13"/>
      <c r="EB208" s="13"/>
      <c r="EC208" s="13"/>
      <c r="ED208" s="13"/>
      <c r="EE208" s="13"/>
      <c r="EF208" s="13"/>
      <c r="EG208" s="13"/>
      <c r="EH208" s="13"/>
      <c r="EI208" s="13"/>
      <c r="EJ208" s="13"/>
      <c r="EK208" s="13"/>
      <c r="EL208" s="13"/>
      <c r="EM208" s="13"/>
      <c r="EN208" s="13"/>
      <c r="EO208" s="13"/>
      <c r="EP208" s="13"/>
      <c r="EQ208" s="13"/>
      <c r="ER208" s="13"/>
      <c r="ES208" s="13"/>
      <c r="ET208" s="13"/>
      <c r="EU208" s="13"/>
      <c r="EV208" s="13"/>
      <c r="EW208" s="13"/>
      <c r="EX208" s="13"/>
      <c r="EY208" s="13"/>
      <c r="EZ208" s="13"/>
      <c r="FA208" s="13"/>
      <c r="FB208" s="13"/>
      <c r="FC208" s="13"/>
      <c r="FD208" s="13"/>
      <c r="FE208" s="13"/>
      <c r="FF208" s="13"/>
      <c r="FG208" s="13"/>
      <c r="FH208" s="13"/>
      <c r="FI208" s="13"/>
      <c r="FJ208" s="13"/>
      <c r="FK208" s="13"/>
      <c r="FL208" s="13"/>
      <c r="FM208" s="13"/>
      <c r="FN208" s="13"/>
      <c r="FO208" s="13"/>
      <c r="FP208" s="13"/>
      <c r="FQ208" s="13"/>
      <c r="FR208" s="13"/>
      <c r="FS208" s="13"/>
      <c r="FT208" s="13"/>
      <c r="FU208" s="13"/>
      <c r="FV208" s="13"/>
      <c r="FW208" s="13"/>
      <c r="FX208" s="13"/>
      <c r="FY208" s="13"/>
      <c r="FZ208" s="13"/>
      <c r="GA208" s="13"/>
      <c r="GB208" s="13"/>
      <c r="GC208" s="13"/>
      <c r="GD208" s="13"/>
      <c r="GE208" s="13"/>
      <c r="GF208" s="13"/>
      <c r="GG208" s="13"/>
      <c r="GH208" s="13"/>
      <c r="GI208" s="13"/>
      <c r="GJ208" s="13"/>
      <c r="GK208" s="13"/>
      <c r="GL208" s="13"/>
      <c r="GM208" s="13"/>
      <c r="GN208" s="13"/>
      <c r="GO208" s="13"/>
      <c r="GP208" s="13"/>
      <c r="GQ208" s="13"/>
      <c r="GR208" s="13"/>
      <c r="GS208" s="13"/>
      <c r="GT208" s="13"/>
      <c r="GU208" s="13"/>
      <c r="GV208" s="13"/>
      <c r="GW208" s="13"/>
      <c r="GX208" s="13"/>
      <c r="GY208" s="13"/>
      <c r="GZ208" s="13"/>
      <c r="HA208" s="13"/>
      <c r="HB208" s="13"/>
      <c r="HC208" s="13"/>
      <c r="HD208" s="13"/>
      <c r="HE208" s="13"/>
      <c r="HF208" s="13"/>
      <c r="HG208" s="13"/>
      <c r="HH208" s="13"/>
      <c r="HI208" s="13"/>
      <c r="HJ208" s="13"/>
      <c r="HK208" s="13"/>
      <c r="HL208" s="13"/>
      <c r="HM208" s="13"/>
      <c r="HN208" s="13"/>
      <c r="HO208" s="13"/>
      <c r="HP208" s="13"/>
      <c r="HQ208" s="13"/>
      <c r="HR208" s="13"/>
      <c r="HS208" s="13"/>
      <c r="HT208" s="13"/>
      <c r="HU208" s="13"/>
      <c r="HV208" s="13"/>
      <c r="HW208" s="13"/>
      <c r="HX208" s="13"/>
      <c r="HY208" s="13"/>
      <c r="HZ208" s="13"/>
      <c r="IA208" s="13"/>
      <c r="IB208" s="13"/>
      <c r="IC208" s="13"/>
      <c r="ID208" s="13"/>
      <c r="IE208" s="13"/>
      <c r="IF208" s="13"/>
      <c r="IG208" s="13"/>
      <c r="IH208" s="13"/>
      <c r="II208" s="13"/>
      <c r="IJ208" s="13"/>
      <c r="IK208" s="13"/>
    </row>
    <row r="209" spans="2:245" s="14" customFormat="1" ht="49.5" customHeight="1" x14ac:dyDescent="0.3">
      <c r="B209" s="139" t="s">
        <v>68</v>
      </c>
      <c r="C209" s="177" t="s">
        <v>142</v>
      </c>
      <c r="D209" s="71">
        <f>SUM(D210)</f>
        <v>24157556.579999998</v>
      </c>
      <c r="E209" s="71">
        <f>SUM(E210)</f>
        <v>15546322</v>
      </c>
      <c r="F209" s="71">
        <f>SUM(F210)</f>
        <v>11043651.26</v>
      </c>
      <c r="G209" s="64">
        <f t="shared" si="119"/>
        <v>71.037067545622691</v>
      </c>
      <c r="H209" s="71">
        <f t="shared" si="120"/>
        <v>-4502670.74</v>
      </c>
      <c r="I209" s="71"/>
      <c r="J209" s="71"/>
      <c r="K209" s="71"/>
      <c r="L209" s="73"/>
      <c r="M209" s="71"/>
      <c r="N209" s="71">
        <f t="shared" si="121"/>
        <v>24157556.579999998</v>
      </c>
      <c r="O209" s="71">
        <f t="shared" si="122"/>
        <v>15546322</v>
      </c>
      <c r="P209" s="71">
        <f t="shared" si="123"/>
        <v>11043651.26</v>
      </c>
      <c r="Q209" s="74">
        <f t="shared" si="124"/>
        <v>71.037067545622691</v>
      </c>
      <c r="R209" s="71">
        <f t="shared" si="125"/>
        <v>-4502670.74</v>
      </c>
      <c r="S209" s="15"/>
      <c r="T209" s="15"/>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13"/>
      <c r="BE209" s="13"/>
      <c r="BF209" s="13"/>
      <c r="BG209" s="13"/>
      <c r="BH209" s="13"/>
      <c r="BI209" s="13"/>
      <c r="BJ209" s="13"/>
      <c r="BK209" s="13"/>
      <c r="BL209" s="13"/>
      <c r="BM209" s="13"/>
      <c r="BN209" s="13"/>
      <c r="BO209" s="13"/>
      <c r="BP209" s="13"/>
      <c r="BQ209" s="13"/>
      <c r="BR209" s="13"/>
      <c r="BS209" s="13"/>
      <c r="BT209" s="13"/>
      <c r="BU209" s="13"/>
      <c r="BV209" s="13"/>
      <c r="BW209" s="13"/>
      <c r="BX209" s="13"/>
      <c r="BY209" s="13"/>
      <c r="BZ209" s="13"/>
      <c r="CA209" s="13"/>
      <c r="CB209" s="13"/>
      <c r="CC209" s="13"/>
      <c r="CD209" s="13"/>
      <c r="CE209" s="13"/>
      <c r="CF209" s="13"/>
      <c r="CG209" s="13"/>
      <c r="CH209" s="13"/>
      <c r="CI209" s="13"/>
      <c r="CJ209" s="13"/>
      <c r="CK209" s="13"/>
      <c r="CL209" s="13"/>
      <c r="CM209" s="13"/>
      <c r="CN209" s="13"/>
      <c r="CO209" s="13"/>
      <c r="CP209" s="13"/>
      <c r="CQ209" s="13"/>
      <c r="CR209" s="13"/>
      <c r="CS209" s="13"/>
      <c r="CT209" s="13"/>
      <c r="CU209" s="13"/>
      <c r="CV209" s="13"/>
      <c r="CW209" s="13"/>
      <c r="CX209" s="13"/>
      <c r="CY209" s="13"/>
      <c r="CZ209" s="13"/>
      <c r="DA209" s="13"/>
      <c r="DB209" s="13"/>
      <c r="DC209" s="13"/>
      <c r="DD209" s="13"/>
      <c r="DE209" s="13"/>
      <c r="DF209" s="13"/>
      <c r="DG209" s="13"/>
      <c r="DH209" s="13"/>
      <c r="DI209" s="13"/>
      <c r="DJ209" s="13"/>
      <c r="DK209" s="13"/>
      <c r="DL209" s="13"/>
      <c r="DM209" s="13"/>
      <c r="DN209" s="13"/>
      <c r="DO209" s="13"/>
      <c r="DP209" s="13"/>
      <c r="DQ209" s="13"/>
      <c r="DR209" s="13"/>
      <c r="DS209" s="13"/>
      <c r="DT209" s="13"/>
      <c r="DU209" s="13"/>
      <c r="DV209" s="13"/>
      <c r="DW209" s="13"/>
      <c r="DX209" s="13"/>
      <c r="DY209" s="13"/>
      <c r="DZ209" s="13"/>
      <c r="EA209" s="13"/>
      <c r="EB209" s="13"/>
      <c r="EC209" s="13"/>
      <c r="ED209" s="13"/>
      <c r="EE209" s="13"/>
      <c r="EF209" s="13"/>
      <c r="EG209" s="13"/>
      <c r="EH209" s="13"/>
      <c r="EI209" s="13"/>
      <c r="EJ209" s="13"/>
      <c r="EK209" s="13"/>
      <c r="EL209" s="13"/>
      <c r="EM209" s="13"/>
      <c r="EN209" s="13"/>
      <c r="EO209" s="13"/>
      <c r="EP209" s="13"/>
      <c r="EQ209" s="13"/>
      <c r="ER209" s="13"/>
      <c r="ES209" s="13"/>
      <c r="ET209" s="13"/>
      <c r="EU209" s="13"/>
      <c r="EV209" s="13"/>
      <c r="EW209" s="13"/>
      <c r="EX209" s="13"/>
      <c r="EY209" s="13"/>
      <c r="EZ209" s="13"/>
      <c r="FA209" s="13"/>
      <c r="FB209" s="13"/>
      <c r="FC209" s="13"/>
      <c r="FD209" s="13"/>
      <c r="FE209" s="13"/>
      <c r="FF209" s="13"/>
      <c r="FG209" s="13"/>
      <c r="FH209" s="13"/>
      <c r="FI209" s="13"/>
      <c r="FJ209" s="13"/>
      <c r="FK209" s="13"/>
      <c r="FL209" s="13"/>
      <c r="FM209" s="13"/>
      <c r="FN209" s="13"/>
      <c r="FO209" s="13"/>
      <c r="FP209" s="13"/>
      <c r="FQ209" s="13"/>
      <c r="FR209" s="13"/>
      <c r="FS209" s="13"/>
      <c r="FT209" s="13"/>
      <c r="FU209" s="13"/>
      <c r="FV209" s="13"/>
      <c r="FW209" s="13"/>
      <c r="FX209" s="13"/>
      <c r="FY209" s="13"/>
      <c r="FZ209" s="13"/>
      <c r="GA209" s="13"/>
      <c r="GB209" s="13"/>
      <c r="GC209" s="13"/>
      <c r="GD209" s="13"/>
      <c r="GE209" s="13"/>
      <c r="GF209" s="13"/>
      <c r="GG209" s="13"/>
      <c r="GH209" s="13"/>
      <c r="GI209" s="13"/>
      <c r="GJ209" s="13"/>
      <c r="GK209" s="13"/>
      <c r="GL209" s="13"/>
      <c r="GM209" s="13"/>
      <c r="GN209" s="13"/>
      <c r="GO209" s="13"/>
      <c r="GP209" s="13"/>
      <c r="GQ209" s="13"/>
      <c r="GR209" s="13"/>
      <c r="GS209" s="13"/>
      <c r="GT209" s="13"/>
      <c r="GU209" s="13"/>
      <c r="GV209" s="13"/>
      <c r="GW209" s="13"/>
      <c r="GX209" s="13"/>
      <c r="GY209" s="13"/>
      <c r="GZ209" s="13"/>
      <c r="HA209" s="13"/>
      <c r="HB209" s="13"/>
      <c r="HC209" s="13"/>
      <c r="HD209" s="13"/>
      <c r="HE209" s="13"/>
      <c r="HF209" s="13"/>
      <c r="HG209" s="13"/>
      <c r="HH209" s="13"/>
      <c r="HI209" s="13"/>
      <c r="HJ209" s="13"/>
      <c r="HK209" s="13"/>
      <c r="HL209" s="13"/>
      <c r="HM209" s="13"/>
      <c r="HN209" s="13"/>
      <c r="HO209" s="13"/>
      <c r="HP209" s="13"/>
      <c r="HQ209" s="13"/>
      <c r="HR209" s="13"/>
      <c r="HS209" s="13"/>
      <c r="HT209" s="13"/>
      <c r="HU209" s="13"/>
      <c r="HV209" s="13"/>
      <c r="HW209" s="13"/>
      <c r="HX209" s="13"/>
      <c r="HY209" s="13"/>
      <c r="HZ209" s="13"/>
      <c r="IA209" s="13"/>
      <c r="IB209" s="13"/>
      <c r="IC209" s="13"/>
      <c r="ID209" s="13"/>
      <c r="IE209" s="13"/>
      <c r="IF209" s="13"/>
      <c r="IG209" s="13"/>
      <c r="IH209" s="13"/>
      <c r="II209" s="13"/>
      <c r="IJ209" s="13"/>
      <c r="IK209" s="13"/>
    </row>
    <row r="210" spans="2:245" s="14" customFormat="1" ht="58.5" customHeight="1" x14ac:dyDescent="0.3">
      <c r="B210" s="55" t="s">
        <v>143</v>
      </c>
      <c r="C210" s="79" t="s">
        <v>144</v>
      </c>
      <c r="D210" s="67">
        <v>24157556.579999998</v>
      </c>
      <c r="E210" s="67">
        <v>15546322</v>
      </c>
      <c r="F210" s="67">
        <v>11043651.26</v>
      </c>
      <c r="G210" s="68">
        <f t="shared" si="119"/>
        <v>71.037067545622691</v>
      </c>
      <c r="H210" s="67">
        <f t="shared" si="120"/>
        <v>-4502670.74</v>
      </c>
      <c r="I210" s="67"/>
      <c r="J210" s="67"/>
      <c r="K210" s="67"/>
      <c r="L210" s="69"/>
      <c r="M210" s="67"/>
      <c r="N210" s="67">
        <f t="shared" si="121"/>
        <v>24157556.579999998</v>
      </c>
      <c r="O210" s="67">
        <f t="shared" si="122"/>
        <v>15546322</v>
      </c>
      <c r="P210" s="67">
        <f t="shared" si="123"/>
        <v>11043651.26</v>
      </c>
      <c r="Q210" s="70">
        <f t="shared" si="124"/>
        <v>71.037067545622691</v>
      </c>
      <c r="R210" s="67">
        <f t="shared" si="125"/>
        <v>-4502670.74</v>
      </c>
      <c r="S210" s="15"/>
      <c r="T210" s="15"/>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c r="BI210" s="13"/>
      <c r="BJ210" s="13"/>
      <c r="BK210" s="13"/>
      <c r="BL210" s="13"/>
      <c r="BM210" s="13"/>
      <c r="BN210" s="13"/>
      <c r="BO210" s="13"/>
      <c r="BP210" s="13"/>
      <c r="BQ210" s="13"/>
      <c r="BR210" s="13"/>
      <c r="BS210" s="13"/>
      <c r="BT210" s="13"/>
      <c r="BU210" s="13"/>
      <c r="BV210" s="13"/>
      <c r="BW210" s="13"/>
      <c r="BX210" s="13"/>
      <c r="BY210" s="13"/>
      <c r="BZ210" s="13"/>
      <c r="CA210" s="13"/>
      <c r="CB210" s="13"/>
      <c r="CC210" s="13"/>
      <c r="CD210" s="13"/>
      <c r="CE210" s="13"/>
      <c r="CF210" s="13"/>
      <c r="CG210" s="13"/>
      <c r="CH210" s="13"/>
      <c r="CI210" s="13"/>
      <c r="CJ210" s="13"/>
      <c r="CK210" s="13"/>
      <c r="CL210" s="13"/>
      <c r="CM210" s="13"/>
      <c r="CN210" s="13"/>
      <c r="CO210" s="13"/>
      <c r="CP210" s="13"/>
      <c r="CQ210" s="13"/>
      <c r="CR210" s="13"/>
      <c r="CS210" s="13"/>
      <c r="CT210" s="13"/>
      <c r="CU210" s="13"/>
      <c r="CV210" s="13"/>
      <c r="CW210" s="13"/>
      <c r="CX210" s="13"/>
      <c r="CY210" s="13"/>
      <c r="CZ210" s="13"/>
      <c r="DA210" s="13"/>
      <c r="DB210" s="13"/>
      <c r="DC210" s="13"/>
      <c r="DD210" s="13"/>
      <c r="DE210" s="13"/>
      <c r="DF210" s="13"/>
      <c r="DG210" s="13"/>
      <c r="DH210" s="13"/>
      <c r="DI210" s="13"/>
      <c r="DJ210" s="13"/>
      <c r="DK210" s="13"/>
      <c r="DL210" s="13"/>
      <c r="DM210" s="13"/>
      <c r="DN210" s="13"/>
      <c r="DO210" s="13"/>
      <c r="DP210" s="13"/>
      <c r="DQ210" s="13"/>
      <c r="DR210" s="13"/>
      <c r="DS210" s="13"/>
      <c r="DT210" s="13"/>
      <c r="DU210" s="13"/>
      <c r="DV210" s="13"/>
      <c r="DW210" s="13"/>
      <c r="DX210" s="13"/>
      <c r="DY210" s="13"/>
      <c r="DZ210" s="13"/>
      <c r="EA210" s="13"/>
      <c r="EB210" s="13"/>
      <c r="EC210" s="13"/>
      <c r="ED210" s="13"/>
      <c r="EE210" s="13"/>
      <c r="EF210" s="13"/>
      <c r="EG210" s="13"/>
      <c r="EH210" s="13"/>
      <c r="EI210" s="13"/>
      <c r="EJ210" s="13"/>
      <c r="EK210" s="13"/>
      <c r="EL210" s="13"/>
      <c r="EM210" s="13"/>
      <c r="EN210" s="13"/>
      <c r="EO210" s="13"/>
      <c r="EP210" s="13"/>
      <c r="EQ210" s="13"/>
      <c r="ER210" s="13"/>
      <c r="ES210" s="13"/>
      <c r="ET210" s="13"/>
      <c r="EU210" s="13"/>
      <c r="EV210" s="13"/>
      <c r="EW210" s="13"/>
      <c r="EX210" s="13"/>
      <c r="EY210" s="13"/>
      <c r="EZ210" s="13"/>
      <c r="FA210" s="13"/>
      <c r="FB210" s="13"/>
      <c r="FC210" s="13"/>
      <c r="FD210" s="13"/>
      <c r="FE210" s="13"/>
      <c r="FF210" s="13"/>
      <c r="FG210" s="13"/>
      <c r="FH210" s="13"/>
      <c r="FI210" s="13"/>
      <c r="FJ210" s="13"/>
      <c r="FK210" s="13"/>
      <c r="FL210" s="13"/>
      <c r="FM210" s="13"/>
      <c r="FN210" s="13"/>
      <c r="FO210" s="13"/>
      <c r="FP210" s="13"/>
      <c r="FQ210" s="13"/>
      <c r="FR210" s="13"/>
      <c r="FS210" s="13"/>
      <c r="FT210" s="13"/>
      <c r="FU210" s="13"/>
      <c r="FV210" s="13"/>
      <c r="FW210" s="13"/>
      <c r="FX210" s="13"/>
      <c r="FY210" s="13"/>
      <c r="FZ210" s="13"/>
      <c r="GA210" s="13"/>
      <c r="GB210" s="13"/>
      <c r="GC210" s="13"/>
      <c r="GD210" s="13"/>
      <c r="GE210" s="13"/>
      <c r="GF210" s="13"/>
      <c r="GG210" s="13"/>
      <c r="GH210" s="13"/>
      <c r="GI210" s="13"/>
      <c r="GJ210" s="13"/>
      <c r="GK210" s="13"/>
      <c r="GL210" s="13"/>
      <c r="GM210" s="13"/>
      <c r="GN210" s="13"/>
      <c r="GO210" s="13"/>
      <c r="GP210" s="13"/>
      <c r="GQ210" s="13"/>
      <c r="GR210" s="13"/>
      <c r="GS210" s="13"/>
      <c r="GT210" s="13"/>
      <c r="GU210" s="13"/>
      <c r="GV210" s="13"/>
      <c r="GW210" s="13"/>
      <c r="GX210" s="13"/>
      <c r="GY210" s="13"/>
      <c r="GZ210" s="13"/>
      <c r="HA210" s="13"/>
      <c r="HB210" s="13"/>
      <c r="HC210" s="13"/>
      <c r="HD210" s="13"/>
      <c r="HE210" s="13"/>
      <c r="HF210" s="13"/>
      <c r="HG210" s="13"/>
      <c r="HH210" s="13"/>
      <c r="HI210" s="13"/>
      <c r="HJ210" s="13"/>
      <c r="HK210" s="13"/>
      <c r="HL210" s="13"/>
      <c r="HM210" s="13"/>
      <c r="HN210" s="13"/>
      <c r="HO210" s="13"/>
      <c r="HP210" s="13"/>
      <c r="HQ210" s="13"/>
      <c r="HR210" s="13"/>
      <c r="HS210" s="13"/>
      <c r="HT210" s="13"/>
      <c r="HU210" s="13"/>
      <c r="HV210" s="13"/>
      <c r="HW210" s="13"/>
      <c r="HX210" s="13"/>
      <c r="HY210" s="13"/>
      <c r="HZ210" s="13"/>
      <c r="IA210" s="13"/>
      <c r="IB210" s="13"/>
      <c r="IC210" s="13"/>
      <c r="ID210" s="13"/>
      <c r="IE210" s="13"/>
      <c r="IF210" s="13"/>
      <c r="IG210" s="13"/>
      <c r="IH210" s="13"/>
      <c r="II210" s="13"/>
      <c r="IJ210" s="13"/>
      <c r="IK210" s="13"/>
    </row>
    <row r="211" spans="2:245" s="14" customFormat="1" ht="45" hidden="1" customHeight="1" x14ac:dyDescent="0.3">
      <c r="B211" s="139" t="s">
        <v>306</v>
      </c>
      <c r="C211" s="175" t="s">
        <v>307</v>
      </c>
      <c r="D211" s="71">
        <f>SUM(D212)</f>
        <v>0</v>
      </c>
      <c r="E211" s="71">
        <f>SUM(E212)</f>
        <v>0</v>
      </c>
      <c r="F211" s="71">
        <f>SUM(F212)</f>
        <v>0</v>
      </c>
      <c r="G211" s="72" t="e">
        <f t="shared" si="119"/>
        <v>#DIV/0!</v>
      </c>
      <c r="H211" s="71">
        <f t="shared" si="120"/>
        <v>0</v>
      </c>
      <c r="I211" s="63"/>
      <c r="J211" s="63"/>
      <c r="K211" s="67"/>
      <c r="L211" s="73" t="e">
        <f t="shared" si="130"/>
        <v>#DIV/0!</v>
      </c>
      <c r="M211" s="63"/>
      <c r="N211" s="71">
        <f t="shared" si="121"/>
        <v>0</v>
      </c>
      <c r="O211" s="71">
        <f t="shared" si="122"/>
        <v>0</v>
      </c>
      <c r="P211" s="71">
        <f t="shared" si="123"/>
        <v>0</v>
      </c>
      <c r="Q211" s="74" t="e">
        <f t="shared" si="124"/>
        <v>#DIV/0!</v>
      </c>
      <c r="R211" s="71">
        <f t="shared" si="125"/>
        <v>0</v>
      </c>
      <c r="S211" s="15"/>
      <c r="T211" s="15"/>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c r="BF211" s="13"/>
      <c r="BG211" s="13"/>
      <c r="BH211" s="13"/>
      <c r="BI211" s="13"/>
      <c r="BJ211" s="13"/>
      <c r="BK211" s="13"/>
      <c r="BL211" s="13"/>
      <c r="BM211" s="13"/>
      <c r="BN211" s="13"/>
      <c r="BO211" s="13"/>
      <c r="BP211" s="13"/>
      <c r="BQ211" s="13"/>
      <c r="BR211" s="13"/>
      <c r="BS211" s="13"/>
      <c r="BT211" s="13"/>
      <c r="BU211" s="13"/>
      <c r="BV211" s="13"/>
      <c r="BW211" s="13"/>
      <c r="BX211" s="13"/>
      <c r="BY211" s="13"/>
      <c r="BZ211" s="13"/>
      <c r="CA211" s="13"/>
      <c r="CB211" s="13"/>
      <c r="CC211" s="13"/>
      <c r="CD211" s="13"/>
      <c r="CE211" s="13"/>
      <c r="CF211" s="13"/>
      <c r="CG211" s="13"/>
      <c r="CH211" s="13"/>
      <c r="CI211" s="13"/>
      <c r="CJ211" s="13"/>
      <c r="CK211" s="13"/>
      <c r="CL211" s="13"/>
      <c r="CM211" s="13"/>
      <c r="CN211" s="13"/>
      <c r="CO211" s="13"/>
      <c r="CP211" s="13"/>
      <c r="CQ211" s="13"/>
      <c r="CR211" s="13"/>
      <c r="CS211" s="13"/>
      <c r="CT211" s="13"/>
      <c r="CU211" s="13"/>
      <c r="CV211" s="13"/>
      <c r="CW211" s="13"/>
      <c r="CX211" s="13"/>
      <c r="CY211" s="13"/>
      <c r="CZ211" s="13"/>
      <c r="DA211" s="13"/>
      <c r="DB211" s="13"/>
      <c r="DC211" s="13"/>
      <c r="DD211" s="13"/>
      <c r="DE211" s="13"/>
      <c r="DF211" s="13"/>
      <c r="DG211" s="13"/>
      <c r="DH211" s="13"/>
      <c r="DI211" s="13"/>
      <c r="DJ211" s="13"/>
      <c r="DK211" s="13"/>
      <c r="DL211" s="13"/>
      <c r="DM211" s="13"/>
      <c r="DN211" s="13"/>
      <c r="DO211" s="13"/>
      <c r="DP211" s="13"/>
      <c r="DQ211" s="13"/>
      <c r="DR211" s="13"/>
      <c r="DS211" s="13"/>
      <c r="DT211" s="13"/>
      <c r="DU211" s="13"/>
      <c r="DV211" s="13"/>
      <c r="DW211" s="13"/>
      <c r="DX211" s="13"/>
      <c r="DY211" s="13"/>
      <c r="DZ211" s="13"/>
      <c r="EA211" s="13"/>
      <c r="EB211" s="13"/>
      <c r="EC211" s="13"/>
      <c r="ED211" s="13"/>
      <c r="EE211" s="13"/>
      <c r="EF211" s="13"/>
      <c r="EG211" s="13"/>
      <c r="EH211" s="13"/>
      <c r="EI211" s="13"/>
      <c r="EJ211" s="13"/>
      <c r="EK211" s="13"/>
      <c r="EL211" s="13"/>
      <c r="EM211" s="13"/>
      <c r="EN211" s="13"/>
      <c r="EO211" s="13"/>
      <c r="EP211" s="13"/>
      <c r="EQ211" s="13"/>
      <c r="ER211" s="13"/>
      <c r="ES211" s="13"/>
      <c r="ET211" s="13"/>
      <c r="EU211" s="13"/>
      <c r="EV211" s="13"/>
      <c r="EW211" s="13"/>
      <c r="EX211" s="13"/>
      <c r="EY211" s="13"/>
      <c r="EZ211" s="13"/>
      <c r="FA211" s="13"/>
      <c r="FB211" s="13"/>
      <c r="FC211" s="13"/>
      <c r="FD211" s="13"/>
      <c r="FE211" s="13"/>
      <c r="FF211" s="13"/>
      <c r="FG211" s="13"/>
      <c r="FH211" s="13"/>
      <c r="FI211" s="13"/>
      <c r="FJ211" s="13"/>
      <c r="FK211" s="13"/>
      <c r="FL211" s="13"/>
      <c r="FM211" s="13"/>
      <c r="FN211" s="13"/>
      <c r="FO211" s="13"/>
      <c r="FP211" s="13"/>
      <c r="FQ211" s="13"/>
      <c r="FR211" s="13"/>
      <c r="FS211" s="13"/>
      <c r="FT211" s="13"/>
      <c r="FU211" s="13"/>
      <c r="FV211" s="13"/>
      <c r="FW211" s="13"/>
      <c r="FX211" s="13"/>
      <c r="FY211" s="13"/>
      <c r="FZ211" s="13"/>
      <c r="GA211" s="13"/>
      <c r="GB211" s="13"/>
      <c r="GC211" s="13"/>
      <c r="GD211" s="13"/>
      <c r="GE211" s="13"/>
      <c r="GF211" s="13"/>
      <c r="GG211" s="13"/>
      <c r="GH211" s="13"/>
      <c r="GI211" s="13"/>
      <c r="GJ211" s="13"/>
      <c r="GK211" s="13"/>
      <c r="GL211" s="13"/>
      <c r="GM211" s="13"/>
      <c r="GN211" s="13"/>
      <c r="GO211" s="13"/>
      <c r="GP211" s="13"/>
      <c r="GQ211" s="13"/>
      <c r="GR211" s="13"/>
      <c r="GS211" s="13"/>
      <c r="GT211" s="13"/>
      <c r="GU211" s="13"/>
      <c r="GV211" s="13"/>
      <c r="GW211" s="13"/>
      <c r="GX211" s="13"/>
      <c r="GY211" s="13"/>
      <c r="GZ211" s="13"/>
      <c r="HA211" s="13"/>
      <c r="HB211" s="13"/>
      <c r="HC211" s="13"/>
      <c r="HD211" s="13"/>
      <c r="HE211" s="13"/>
      <c r="HF211" s="13"/>
      <c r="HG211" s="13"/>
      <c r="HH211" s="13"/>
      <c r="HI211" s="13"/>
      <c r="HJ211" s="13"/>
      <c r="HK211" s="13"/>
      <c r="HL211" s="13"/>
      <c r="HM211" s="13"/>
      <c r="HN211" s="13"/>
      <c r="HO211" s="13"/>
      <c r="HP211" s="13"/>
      <c r="HQ211" s="13"/>
      <c r="HR211" s="13"/>
      <c r="HS211" s="13"/>
      <c r="HT211" s="13"/>
      <c r="HU211" s="13"/>
      <c r="HV211" s="13"/>
      <c r="HW211" s="13"/>
      <c r="HX211" s="13"/>
      <c r="HY211" s="13"/>
      <c r="HZ211" s="13"/>
      <c r="IA211" s="13"/>
      <c r="IB211" s="13"/>
      <c r="IC211" s="13"/>
      <c r="ID211" s="13"/>
      <c r="IE211" s="13"/>
      <c r="IF211" s="13"/>
      <c r="IG211" s="13"/>
      <c r="IH211" s="13"/>
      <c r="II211" s="13"/>
      <c r="IJ211" s="13"/>
      <c r="IK211" s="13"/>
    </row>
    <row r="212" spans="2:245" s="14" customFormat="1" ht="60.75" hidden="1" customHeight="1" x14ac:dyDescent="0.3">
      <c r="B212" s="55" t="s">
        <v>308</v>
      </c>
      <c r="C212" s="170" t="s">
        <v>309</v>
      </c>
      <c r="D212" s="67"/>
      <c r="E212" s="67"/>
      <c r="F212" s="67"/>
      <c r="G212" s="68" t="e">
        <f t="shared" si="119"/>
        <v>#DIV/0!</v>
      </c>
      <c r="H212" s="67">
        <f t="shared" si="120"/>
        <v>0</v>
      </c>
      <c r="I212" s="63"/>
      <c r="J212" s="63"/>
      <c r="K212" s="67"/>
      <c r="L212" s="73" t="e">
        <f t="shared" si="130"/>
        <v>#DIV/0!</v>
      </c>
      <c r="M212" s="63"/>
      <c r="N212" s="67">
        <f t="shared" si="121"/>
        <v>0</v>
      </c>
      <c r="O212" s="67">
        <f t="shared" si="122"/>
        <v>0</v>
      </c>
      <c r="P212" s="67">
        <f t="shared" si="123"/>
        <v>0</v>
      </c>
      <c r="Q212" s="70" t="e">
        <f t="shared" si="124"/>
        <v>#DIV/0!</v>
      </c>
      <c r="R212" s="67">
        <f t="shared" si="125"/>
        <v>0</v>
      </c>
      <c r="S212" s="15"/>
      <c r="T212" s="15"/>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c r="BB212" s="13"/>
      <c r="BC212" s="13"/>
      <c r="BD212" s="13"/>
      <c r="BE212" s="13"/>
      <c r="BF212" s="13"/>
      <c r="BG212" s="13"/>
      <c r="BH212" s="13"/>
      <c r="BI212" s="13"/>
      <c r="BJ212" s="13"/>
      <c r="BK212" s="13"/>
      <c r="BL212" s="13"/>
      <c r="BM212" s="13"/>
      <c r="BN212" s="13"/>
      <c r="BO212" s="13"/>
      <c r="BP212" s="13"/>
      <c r="BQ212" s="13"/>
      <c r="BR212" s="13"/>
      <c r="BS212" s="13"/>
      <c r="BT212" s="13"/>
      <c r="BU212" s="13"/>
      <c r="BV212" s="13"/>
      <c r="BW212" s="13"/>
      <c r="BX212" s="13"/>
      <c r="BY212" s="13"/>
      <c r="BZ212" s="13"/>
      <c r="CA212" s="13"/>
      <c r="CB212" s="13"/>
      <c r="CC212" s="13"/>
      <c r="CD212" s="13"/>
      <c r="CE212" s="13"/>
      <c r="CF212" s="13"/>
      <c r="CG212" s="13"/>
      <c r="CH212" s="13"/>
      <c r="CI212" s="13"/>
      <c r="CJ212" s="13"/>
      <c r="CK212" s="13"/>
      <c r="CL212" s="13"/>
      <c r="CM212" s="13"/>
      <c r="CN212" s="13"/>
      <c r="CO212" s="13"/>
      <c r="CP212" s="13"/>
      <c r="CQ212" s="13"/>
      <c r="CR212" s="13"/>
      <c r="CS212" s="13"/>
      <c r="CT212" s="13"/>
      <c r="CU212" s="13"/>
      <c r="CV212" s="13"/>
      <c r="CW212" s="13"/>
      <c r="CX212" s="13"/>
      <c r="CY212" s="13"/>
      <c r="CZ212" s="13"/>
      <c r="DA212" s="13"/>
      <c r="DB212" s="13"/>
      <c r="DC212" s="13"/>
      <c r="DD212" s="13"/>
      <c r="DE212" s="13"/>
      <c r="DF212" s="13"/>
      <c r="DG212" s="13"/>
      <c r="DH212" s="13"/>
      <c r="DI212" s="13"/>
      <c r="DJ212" s="13"/>
      <c r="DK212" s="13"/>
      <c r="DL212" s="13"/>
      <c r="DM212" s="13"/>
      <c r="DN212" s="13"/>
      <c r="DO212" s="13"/>
      <c r="DP212" s="13"/>
      <c r="DQ212" s="13"/>
      <c r="DR212" s="13"/>
      <c r="DS212" s="13"/>
      <c r="DT212" s="13"/>
      <c r="DU212" s="13"/>
      <c r="DV212" s="13"/>
      <c r="DW212" s="13"/>
      <c r="DX212" s="13"/>
      <c r="DY212" s="13"/>
      <c r="DZ212" s="13"/>
      <c r="EA212" s="13"/>
      <c r="EB212" s="13"/>
      <c r="EC212" s="13"/>
      <c r="ED212" s="13"/>
      <c r="EE212" s="13"/>
      <c r="EF212" s="13"/>
      <c r="EG212" s="13"/>
      <c r="EH212" s="13"/>
      <c r="EI212" s="13"/>
      <c r="EJ212" s="13"/>
      <c r="EK212" s="13"/>
      <c r="EL212" s="13"/>
      <c r="EM212" s="13"/>
      <c r="EN212" s="13"/>
      <c r="EO212" s="13"/>
      <c r="EP212" s="13"/>
      <c r="EQ212" s="13"/>
      <c r="ER212" s="13"/>
      <c r="ES212" s="13"/>
      <c r="ET212" s="13"/>
      <c r="EU212" s="13"/>
      <c r="EV212" s="13"/>
      <c r="EW212" s="13"/>
      <c r="EX212" s="13"/>
      <c r="EY212" s="13"/>
      <c r="EZ212" s="13"/>
      <c r="FA212" s="13"/>
      <c r="FB212" s="13"/>
      <c r="FC212" s="13"/>
      <c r="FD212" s="13"/>
      <c r="FE212" s="13"/>
      <c r="FF212" s="13"/>
      <c r="FG212" s="13"/>
      <c r="FH212" s="13"/>
      <c r="FI212" s="13"/>
      <c r="FJ212" s="13"/>
      <c r="FK212" s="13"/>
      <c r="FL212" s="13"/>
      <c r="FM212" s="13"/>
      <c r="FN212" s="13"/>
      <c r="FO212" s="13"/>
      <c r="FP212" s="13"/>
      <c r="FQ212" s="13"/>
      <c r="FR212" s="13"/>
      <c r="FS212" s="13"/>
      <c r="FT212" s="13"/>
      <c r="FU212" s="13"/>
      <c r="FV212" s="13"/>
      <c r="FW212" s="13"/>
      <c r="FX212" s="13"/>
      <c r="FY212" s="13"/>
      <c r="FZ212" s="13"/>
      <c r="GA212" s="13"/>
      <c r="GB212" s="13"/>
      <c r="GC212" s="13"/>
      <c r="GD212" s="13"/>
      <c r="GE212" s="13"/>
      <c r="GF212" s="13"/>
      <c r="GG212" s="13"/>
      <c r="GH212" s="13"/>
      <c r="GI212" s="13"/>
      <c r="GJ212" s="13"/>
      <c r="GK212" s="13"/>
      <c r="GL212" s="13"/>
      <c r="GM212" s="13"/>
      <c r="GN212" s="13"/>
      <c r="GO212" s="13"/>
      <c r="GP212" s="13"/>
      <c r="GQ212" s="13"/>
      <c r="GR212" s="13"/>
      <c r="GS212" s="13"/>
      <c r="GT212" s="13"/>
      <c r="GU212" s="13"/>
      <c r="GV212" s="13"/>
      <c r="GW212" s="13"/>
      <c r="GX212" s="13"/>
      <c r="GY212" s="13"/>
      <c r="GZ212" s="13"/>
      <c r="HA212" s="13"/>
      <c r="HB212" s="13"/>
      <c r="HC212" s="13"/>
      <c r="HD212" s="13"/>
      <c r="HE212" s="13"/>
      <c r="HF212" s="13"/>
      <c r="HG212" s="13"/>
      <c r="HH212" s="13"/>
      <c r="HI212" s="13"/>
      <c r="HJ212" s="13"/>
      <c r="HK212" s="13"/>
      <c r="HL212" s="13"/>
      <c r="HM212" s="13"/>
      <c r="HN212" s="13"/>
      <c r="HO212" s="13"/>
      <c r="HP212" s="13"/>
      <c r="HQ212" s="13"/>
      <c r="HR212" s="13"/>
      <c r="HS212" s="13"/>
      <c r="HT212" s="13"/>
      <c r="HU212" s="13"/>
      <c r="HV212" s="13"/>
      <c r="HW212" s="13"/>
      <c r="HX212" s="13"/>
      <c r="HY212" s="13"/>
      <c r="HZ212" s="13"/>
      <c r="IA212" s="13"/>
      <c r="IB212" s="13"/>
      <c r="IC212" s="13"/>
      <c r="ID212" s="13"/>
      <c r="IE212" s="13"/>
      <c r="IF212" s="13"/>
      <c r="IG212" s="13"/>
      <c r="IH212" s="13"/>
      <c r="II212" s="13"/>
      <c r="IJ212" s="13"/>
      <c r="IK212" s="13"/>
    </row>
    <row r="213" spans="2:245" s="14" customFormat="1" ht="21.75" hidden="1" customHeight="1" x14ac:dyDescent="0.3">
      <c r="B213" s="55"/>
      <c r="C213" s="79"/>
      <c r="D213" s="67"/>
      <c r="E213" s="67"/>
      <c r="F213" s="67"/>
      <c r="G213" s="64" t="e">
        <f t="shared" si="119"/>
        <v>#DIV/0!</v>
      </c>
      <c r="H213" s="63">
        <f t="shared" si="120"/>
        <v>0</v>
      </c>
      <c r="I213" s="63"/>
      <c r="J213" s="63"/>
      <c r="K213" s="67"/>
      <c r="L213" s="73" t="e">
        <f t="shared" si="130"/>
        <v>#DIV/0!</v>
      </c>
      <c r="M213" s="63">
        <f t="shared" si="131"/>
        <v>0</v>
      </c>
      <c r="N213" s="63">
        <f t="shared" si="121"/>
        <v>0</v>
      </c>
      <c r="O213" s="63">
        <f t="shared" si="122"/>
        <v>0</v>
      </c>
      <c r="P213" s="63">
        <f t="shared" si="123"/>
        <v>0</v>
      </c>
      <c r="Q213" s="66" t="e">
        <f t="shared" si="124"/>
        <v>#DIV/0!</v>
      </c>
      <c r="R213" s="63">
        <f t="shared" si="125"/>
        <v>0</v>
      </c>
      <c r="S213" s="15"/>
      <c r="T213" s="15"/>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c r="BI213" s="13"/>
      <c r="BJ213" s="13"/>
      <c r="BK213" s="13"/>
      <c r="BL213" s="13"/>
      <c r="BM213" s="13"/>
      <c r="BN213" s="13"/>
      <c r="BO213" s="13"/>
      <c r="BP213" s="13"/>
      <c r="BQ213" s="13"/>
      <c r="BR213" s="13"/>
      <c r="BS213" s="13"/>
      <c r="BT213" s="13"/>
      <c r="BU213" s="13"/>
      <c r="BV213" s="13"/>
      <c r="BW213" s="13"/>
      <c r="BX213" s="13"/>
      <c r="BY213" s="13"/>
      <c r="BZ213" s="13"/>
      <c r="CA213" s="13"/>
      <c r="CB213" s="13"/>
      <c r="CC213" s="13"/>
      <c r="CD213" s="13"/>
      <c r="CE213" s="13"/>
      <c r="CF213" s="13"/>
      <c r="CG213" s="13"/>
      <c r="CH213" s="13"/>
      <c r="CI213" s="13"/>
      <c r="CJ213" s="13"/>
      <c r="CK213" s="13"/>
      <c r="CL213" s="13"/>
      <c r="CM213" s="13"/>
      <c r="CN213" s="13"/>
      <c r="CO213" s="13"/>
      <c r="CP213" s="13"/>
      <c r="CQ213" s="13"/>
      <c r="CR213" s="13"/>
      <c r="CS213" s="13"/>
      <c r="CT213" s="13"/>
      <c r="CU213" s="13"/>
      <c r="CV213" s="13"/>
      <c r="CW213" s="13"/>
      <c r="CX213" s="13"/>
      <c r="CY213" s="13"/>
      <c r="CZ213" s="13"/>
      <c r="DA213" s="13"/>
      <c r="DB213" s="13"/>
      <c r="DC213" s="13"/>
      <c r="DD213" s="13"/>
      <c r="DE213" s="13"/>
      <c r="DF213" s="13"/>
      <c r="DG213" s="13"/>
      <c r="DH213" s="13"/>
      <c r="DI213" s="13"/>
      <c r="DJ213" s="13"/>
      <c r="DK213" s="13"/>
      <c r="DL213" s="13"/>
      <c r="DM213" s="13"/>
      <c r="DN213" s="13"/>
      <c r="DO213" s="13"/>
      <c r="DP213" s="13"/>
      <c r="DQ213" s="13"/>
      <c r="DR213" s="13"/>
      <c r="DS213" s="13"/>
      <c r="DT213" s="13"/>
      <c r="DU213" s="13"/>
      <c r="DV213" s="13"/>
      <c r="DW213" s="13"/>
      <c r="DX213" s="13"/>
      <c r="DY213" s="13"/>
      <c r="DZ213" s="13"/>
      <c r="EA213" s="13"/>
      <c r="EB213" s="13"/>
      <c r="EC213" s="13"/>
      <c r="ED213" s="13"/>
      <c r="EE213" s="13"/>
      <c r="EF213" s="13"/>
      <c r="EG213" s="13"/>
      <c r="EH213" s="13"/>
      <c r="EI213" s="13"/>
      <c r="EJ213" s="13"/>
      <c r="EK213" s="13"/>
      <c r="EL213" s="13"/>
      <c r="EM213" s="13"/>
      <c r="EN213" s="13"/>
      <c r="EO213" s="13"/>
      <c r="EP213" s="13"/>
      <c r="EQ213" s="13"/>
      <c r="ER213" s="13"/>
      <c r="ES213" s="13"/>
      <c r="ET213" s="13"/>
      <c r="EU213" s="13"/>
      <c r="EV213" s="13"/>
      <c r="EW213" s="13"/>
      <c r="EX213" s="13"/>
      <c r="EY213" s="13"/>
      <c r="EZ213" s="13"/>
      <c r="FA213" s="13"/>
      <c r="FB213" s="13"/>
      <c r="FC213" s="13"/>
      <c r="FD213" s="13"/>
      <c r="FE213" s="13"/>
      <c r="FF213" s="13"/>
      <c r="FG213" s="13"/>
      <c r="FH213" s="13"/>
      <c r="FI213" s="13"/>
      <c r="FJ213" s="13"/>
      <c r="FK213" s="13"/>
      <c r="FL213" s="13"/>
      <c r="FM213" s="13"/>
      <c r="FN213" s="13"/>
      <c r="FO213" s="13"/>
      <c r="FP213" s="13"/>
      <c r="FQ213" s="13"/>
      <c r="FR213" s="13"/>
      <c r="FS213" s="13"/>
      <c r="FT213" s="13"/>
      <c r="FU213" s="13"/>
      <c r="FV213" s="13"/>
      <c r="FW213" s="13"/>
      <c r="FX213" s="13"/>
      <c r="FY213" s="13"/>
      <c r="FZ213" s="13"/>
      <c r="GA213" s="13"/>
      <c r="GB213" s="13"/>
      <c r="GC213" s="13"/>
      <c r="GD213" s="13"/>
      <c r="GE213" s="13"/>
      <c r="GF213" s="13"/>
      <c r="GG213" s="13"/>
      <c r="GH213" s="13"/>
      <c r="GI213" s="13"/>
      <c r="GJ213" s="13"/>
      <c r="GK213" s="13"/>
      <c r="GL213" s="13"/>
      <c r="GM213" s="13"/>
      <c r="GN213" s="13"/>
      <c r="GO213" s="13"/>
      <c r="GP213" s="13"/>
      <c r="GQ213" s="13"/>
      <c r="GR213" s="13"/>
      <c r="GS213" s="13"/>
      <c r="GT213" s="13"/>
      <c r="GU213" s="13"/>
      <c r="GV213" s="13"/>
      <c r="GW213" s="13"/>
      <c r="GX213" s="13"/>
      <c r="GY213" s="13"/>
      <c r="GZ213" s="13"/>
      <c r="HA213" s="13"/>
      <c r="HB213" s="13"/>
      <c r="HC213" s="13"/>
      <c r="HD213" s="13"/>
      <c r="HE213" s="13"/>
      <c r="HF213" s="13"/>
      <c r="HG213" s="13"/>
      <c r="HH213" s="13"/>
      <c r="HI213" s="13"/>
      <c r="HJ213" s="13"/>
      <c r="HK213" s="13"/>
      <c r="HL213" s="13"/>
      <c r="HM213" s="13"/>
      <c r="HN213" s="13"/>
      <c r="HO213" s="13"/>
      <c r="HP213" s="13"/>
      <c r="HQ213" s="13"/>
      <c r="HR213" s="13"/>
      <c r="HS213" s="13"/>
      <c r="HT213" s="13"/>
      <c r="HU213" s="13"/>
      <c r="HV213" s="13"/>
      <c r="HW213" s="13"/>
      <c r="HX213" s="13"/>
      <c r="HY213" s="13"/>
      <c r="HZ213" s="13"/>
      <c r="IA213" s="13"/>
      <c r="IB213" s="13"/>
      <c r="IC213" s="13"/>
      <c r="ID213" s="13"/>
      <c r="IE213" s="13"/>
      <c r="IF213" s="13"/>
      <c r="IG213" s="13"/>
      <c r="IH213" s="13"/>
      <c r="II213" s="13"/>
      <c r="IJ213" s="13"/>
      <c r="IK213" s="13"/>
    </row>
    <row r="214" spans="2:245" s="14" customFormat="1" ht="42" customHeight="1" x14ac:dyDescent="0.3">
      <c r="B214" s="228" t="s">
        <v>2</v>
      </c>
      <c r="C214" s="230" t="s">
        <v>20</v>
      </c>
      <c r="D214" s="210" t="s">
        <v>183</v>
      </c>
      <c r="E214" s="211"/>
      <c r="F214" s="212"/>
      <c r="G214" s="212"/>
      <c r="H214" s="213"/>
      <c r="I214" s="210" t="s">
        <v>184</v>
      </c>
      <c r="J214" s="211"/>
      <c r="K214" s="214"/>
      <c r="L214" s="214"/>
      <c r="M214" s="215"/>
      <c r="N214" s="224" t="s">
        <v>185</v>
      </c>
      <c r="O214" s="225"/>
      <c r="P214" s="226"/>
      <c r="Q214" s="226"/>
      <c r="R214" s="227"/>
      <c r="S214" s="15"/>
      <c r="T214" s="15"/>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c r="BI214" s="13"/>
      <c r="BJ214" s="13"/>
      <c r="BK214" s="13"/>
      <c r="BL214" s="13"/>
      <c r="BM214" s="13"/>
      <c r="BN214" s="13"/>
      <c r="BO214" s="13"/>
      <c r="BP214" s="13"/>
      <c r="BQ214" s="13"/>
      <c r="BR214" s="13"/>
      <c r="BS214" s="13"/>
      <c r="BT214" s="13"/>
      <c r="BU214" s="13"/>
      <c r="BV214" s="13"/>
      <c r="BW214" s="13"/>
      <c r="BX214" s="13"/>
      <c r="BY214" s="13"/>
      <c r="BZ214" s="13"/>
      <c r="CA214" s="13"/>
      <c r="CB214" s="13"/>
      <c r="CC214" s="13"/>
      <c r="CD214" s="13"/>
      <c r="CE214" s="13"/>
      <c r="CF214" s="13"/>
      <c r="CG214" s="13"/>
      <c r="CH214" s="13"/>
      <c r="CI214" s="13"/>
      <c r="CJ214" s="13"/>
      <c r="CK214" s="13"/>
      <c r="CL214" s="13"/>
      <c r="CM214" s="13"/>
      <c r="CN214" s="13"/>
      <c r="CO214" s="13"/>
      <c r="CP214" s="13"/>
      <c r="CQ214" s="13"/>
      <c r="CR214" s="13"/>
      <c r="CS214" s="13"/>
      <c r="CT214" s="13"/>
      <c r="CU214" s="13"/>
      <c r="CV214" s="13"/>
      <c r="CW214" s="13"/>
      <c r="CX214" s="13"/>
      <c r="CY214" s="13"/>
      <c r="CZ214" s="13"/>
      <c r="DA214" s="13"/>
      <c r="DB214" s="13"/>
      <c r="DC214" s="13"/>
      <c r="DD214" s="13"/>
      <c r="DE214" s="13"/>
      <c r="DF214" s="13"/>
      <c r="DG214" s="13"/>
      <c r="DH214" s="13"/>
      <c r="DI214" s="13"/>
      <c r="DJ214" s="13"/>
      <c r="DK214" s="13"/>
      <c r="DL214" s="13"/>
      <c r="DM214" s="13"/>
      <c r="DN214" s="13"/>
      <c r="DO214" s="13"/>
      <c r="DP214" s="13"/>
      <c r="DQ214" s="13"/>
      <c r="DR214" s="13"/>
      <c r="DS214" s="13"/>
      <c r="DT214" s="13"/>
      <c r="DU214" s="13"/>
      <c r="DV214" s="13"/>
      <c r="DW214" s="13"/>
      <c r="DX214" s="13"/>
      <c r="DY214" s="13"/>
      <c r="DZ214" s="13"/>
      <c r="EA214" s="13"/>
      <c r="EB214" s="13"/>
      <c r="EC214" s="13"/>
      <c r="ED214" s="13"/>
      <c r="EE214" s="13"/>
      <c r="EF214" s="13"/>
      <c r="EG214" s="13"/>
      <c r="EH214" s="13"/>
      <c r="EI214" s="13"/>
      <c r="EJ214" s="13"/>
      <c r="EK214" s="13"/>
      <c r="EL214" s="13"/>
      <c r="EM214" s="13"/>
      <c r="EN214" s="13"/>
      <c r="EO214" s="13"/>
      <c r="EP214" s="13"/>
      <c r="EQ214" s="13"/>
      <c r="ER214" s="13"/>
      <c r="ES214" s="13"/>
      <c r="ET214" s="13"/>
      <c r="EU214" s="13"/>
      <c r="EV214" s="13"/>
      <c r="EW214" s="13"/>
      <c r="EX214" s="13"/>
      <c r="EY214" s="13"/>
      <c r="EZ214" s="13"/>
      <c r="FA214" s="13"/>
      <c r="FB214" s="13"/>
      <c r="FC214" s="13"/>
      <c r="FD214" s="13"/>
      <c r="FE214" s="13"/>
      <c r="FF214" s="13"/>
      <c r="FG214" s="13"/>
      <c r="FH214" s="13"/>
      <c r="FI214" s="13"/>
      <c r="FJ214" s="13"/>
      <c r="FK214" s="13"/>
      <c r="FL214" s="13"/>
      <c r="FM214" s="13"/>
      <c r="FN214" s="13"/>
      <c r="FO214" s="13"/>
      <c r="FP214" s="13"/>
      <c r="FQ214" s="13"/>
      <c r="FR214" s="13"/>
      <c r="FS214" s="13"/>
      <c r="FT214" s="13"/>
      <c r="FU214" s="13"/>
      <c r="FV214" s="13"/>
      <c r="FW214" s="13"/>
      <c r="FX214" s="13"/>
      <c r="FY214" s="13"/>
      <c r="FZ214" s="13"/>
      <c r="GA214" s="13"/>
      <c r="GB214" s="13"/>
      <c r="GC214" s="13"/>
      <c r="GD214" s="13"/>
      <c r="GE214" s="13"/>
      <c r="GF214" s="13"/>
      <c r="GG214" s="13"/>
      <c r="GH214" s="13"/>
      <c r="GI214" s="13"/>
      <c r="GJ214" s="13"/>
      <c r="GK214" s="13"/>
      <c r="GL214" s="13"/>
      <c r="GM214" s="13"/>
      <c r="GN214" s="13"/>
      <c r="GO214" s="13"/>
      <c r="GP214" s="13"/>
      <c r="GQ214" s="13"/>
      <c r="GR214" s="13"/>
      <c r="GS214" s="13"/>
      <c r="GT214" s="13"/>
      <c r="GU214" s="13"/>
      <c r="GV214" s="13"/>
      <c r="GW214" s="13"/>
      <c r="GX214" s="13"/>
      <c r="GY214" s="13"/>
      <c r="GZ214" s="13"/>
      <c r="HA214" s="13"/>
      <c r="HB214" s="13"/>
      <c r="HC214" s="13"/>
      <c r="HD214" s="13"/>
      <c r="HE214" s="13"/>
      <c r="HF214" s="13"/>
      <c r="HG214" s="13"/>
      <c r="HH214" s="13"/>
      <c r="HI214" s="13"/>
      <c r="HJ214" s="13"/>
      <c r="HK214" s="13"/>
      <c r="HL214" s="13"/>
      <c r="HM214" s="13"/>
      <c r="HN214" s="13"/>
      <c r="HO214" s="13"/>
      <c r="HP214" s="13"/>
      <c r="HQ214" s="13"/>
      <c r="HR214" s="13"/>
      <c r="HS214" s="13"/>
      <c r="HT214" s="13"/>
      <c r="HU214" s="13"/>
      <c r="HV214" s="13"/>
      <c r="HW214" s="13"/>
      <c r="HX214" s="13"/>
      <c r="HY214" s="13"/>
      <c r="HZ214" s="13"/>
      <c r="IA214" s="13"/>
      <c r="IB214" s="13"/>
      <c r="IC214" s="13"/>
      <c r="ID214" s="13"/>
      <c r="IE214" s="13"/>
      <c r="IF214" s="13"/>
      <c r="IG214" s="13"/>
      <c r="IH214" s="13"/>
      <c r="II214" s="13"/>
      <c r="IJ214" s="13"/>
      <c r="IK214" s="13"/>
    </row>
    <row r="215" spans="2:245" s="14" customFormat="1" ht="171" customHeight="1" x14ac:dyDescent="0.3">
      <c r="B215" s="229"/>
      <c r="C215" s="231"/>
      <c r="D215" s="22" t="s">
        <v>362</v>
      </c>
      <c r="E215" s="22" t="s">
        <v>391</v>
      </c>
      <c r="F215" s="22" t="s">
        <v>392</v>
      </c>
      <c r="G215" s="86" t="s">
        <v>393</v>
      </c>
      <c r="H215" s="87" t="s">
        <v>388</v>
      </c>
      <c r="I215" s="22" t="s">
        <v>362</v>
      </c>
      <c r="J215" s="22" t="s">
        <v>394</v>
      </c>
      <c r="K215" s="22" t="s">
        <v>392</v>
      </c>
      <c r="L215" s="86" t="s">
        <v>395</v>
      </c>
      <c r="M215" s="87" t="s">
        <v>388</v>
      </c>
      <c r="N215" s="22" t="s">
        <v>362</v>
      </c>
      <c r="O215" s="22" t="s">
        <v>394</v>
      </c>
      <c r="P215" s="22" t="s">
        <v>396</v>
      </c>
      <c r="Q215" s="86" t="s">
        <v>395</v>
      </c>
      <c r="R215" s="87" t="s">
        <v>388</v>
      </c>
      <c r="S215" s="15"/>
      <c r="T215" s="15"/>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c r="BI215" s="13"/>
      <c r="BJ215" s="13"/>
      <c r="BK215" s="13"/>
      <c r="BL215" s="13"/>
      <c r="BM215" s="13"/>
      <c r="BN215" s="13"/>
      <c r="BO215" s="13"/>
      <c r="BP215" s="13"/>
      <c r="BQ215" s="13"/>
      <c r="BR215" s="13"/>
      <c r="BS215" s="13"/>
      <c r="BT215" s="13"/>
      <c r="BU215" s="13"/>
      <c r="BV215" s="13"/>
      <c r="BW215" s="13"/>
      <c r="BX215" s="13"/>
      <c r="BY215" s="13"/>
      <c r="BZ215" s="13"/>
      <c r="CA215" s="13"/>
      <c r="CB215" s="13"/>
      <c r="CC215" s="13"/>
      <c r="CD215" s="13"/>
      <c r="CE215" s="13"/>
      <c r="CF215" s="13"/>
      <c r="CG215" s="13"/>
      <c r="CH215" s="13"/>
      <c r="CI215" s="13"/>
      <c r="CJ215" s="13"/>
      <c r="CK215" s="13"/>
      <c r="CL215" s="13"/>
      <c r="CM215" s="13"/>
      <c r="CN215" s="13"/>
      <c r="CO215" s="13"/>
      <c r="CP215" s="13"/>
      <c r="CQ215" s="13"/>
      <c r="CR215" s="13"/>
      <c r="CS215" s="13"/>
      <c r="CT215" s="13"/>
      <c r="CU215" s="13"/>
      <c r="CV215" s="13"/>
      <c r="CW215" s="13"/>
      <c r="CX215" s="13"/>
      <c r="CY215" s="13"/>
      <c r="CZ215" s="13"/>
      <c r="DA215" s="13"/>
      <c r="DB215" s="13"/>
      <c r="DC215" s="13"/>
      <c r="DD215" s="13"/>
      <c r="DE215" s="13"/>
      <c r="DF215" s="13"/>
      <c r="DG215" s="13"/>
      <c r="DH215" s="13"/>
      <c r="DI215" s="13"/>
      <c r="DJ215" s="13"/>
      <c r="DK215" s="13"/>
      <c r="DL215" s="13"/>
      <c r="DM215" s="13"/>
      <c r="DN215" s="13"/>
      <c r="DO215" s="13"/>
      <c r="DP215" s="13"/>
      <c r="DQ215" s="13"/>
      <c r="DR215" s="13"/>
      <c r="DS215" s="13"/>
      <c r="DT215" s="13"/>
      <c r="DU215" s="13"/>
      <c r="DV215" s="13"/>
      <c r="DW215" s="13"/>
      <c r="DX215" s="13"/>
      <c r="DY215" s="13"/>
      <c r="DZ215" s="13"/>
      <c r="EA215" s="13"/>
      <c r="EB215" s="13"/>
      <c r="EC215" s="13"/>
      <c r="ED215" s="13"/>
      <c r="EE215" s="13"/>
      <c r="EF215" s="13"/>
      <c r="EG215" s="13"/>
      <c r="EH215" s="13"/>
      <c r="EI215" s="13"/>
      <c r="EJ215" s="13"/>
      <c r="EK215" s="13"/>
      <c r="EL215" s="13"/>
      <c r="EM215" s="13"/>
      <c r="EN215" s="13"/>
      <c r="EO215" s="13"/>
      <c r="EP215" s="13"/>
      <c r="EQ215" s="13"/>
      <c r="ER215" s="13"/>
      <c r="ES215" s="13"/>
      <c r="ET215" s="13"/>
      <c r="EU215" s="13"/>
      <c r="EV215" s="13"/>
      <c r="EW215" s="13"/>
      <c r="EX215" s="13"/>
      <c r="EY215" s="13"/>
      <c r="EZ215" s="13"/>
      <c r="FA215" s="13"/>
      <c r="FB215" s="13"/>
      <c r="FC215" s="13"/>
      <c r="FD215" s="13"/>
      <c r="FE215" s="13"/>
      <c r="FF215" s="13"/>
      <c r="FG215" s="13"/>
      <c r="FH215" s="13"/>
      <c r="FI215" s="13"/>
      <c r="FJ215" s="13"/>
      <c r="FK215" s="13"/>
      <c r="FL215" s="13"/>
      <c r="FM215" s="13"/>
      <c r="FN215" s="13"/>
      <c r="FO215" s="13"/>
      <c r="FP215" s="13"/>
      <c r="FQ215" s="13"/>
      <c r="FR215" s="13"/>
      <c r="FS215" s="13"/>
      <c r="FT215" s="13"/>
      <c r="FU215" s="13"/>
      <c r="FV215" s="13"/>
      <c r="FW215" s="13"/>
      <c r="FX215" s="13"/>
      <c r="FY215" s="13"/>
      <c r="FZ215" s="13"/>
      <c r="GA215" s="13"/>
      <c r="GB215" s="13"/>
      <c r="GC215" s="13"/>
      <c r="GD215" s="13"/>
      <c r="GE215" s="13"/>
      <c r="GF215" s="13"/>
      <c r="GG215" s="13"/>
      <c r="GH215" s="13"/>
      <c r="GI215" s="13"/>
      <c r="GJ215" s="13"/>
      <c r="GK215" s="13"/>
      <c r="GL215" s="13"/>
      <c r="GM215" s="13"/>
      <c r="GN215" s="13"/>
      <c r="GO215" s="13"/>
      <c r="GP215" s="13"/>
      <c r="GQ215" s="13"/>
      <c r="GR215" s="13"/>
      <c r="GS215" s="13"/>
      <c r="GT215" s="13"/>
      <c r="GU215" s="13"/>
      <c r="GV215" s="13"/>
      <c r="GW215" s="13"/>
      <c r="GX215" s="13"/>
      <c r="GY215" s="13"/>
      <c r="GZ215" s="13"/>
      <c r="HA215" s="13"/>
      <c r="HB215" s="13"/>
      <c r="HC215" s="13"/>
      <c r="HD215" s="13"/>
      <c r="HE215" s="13"/>
      <c r="HF215" s="13"/>
      <c r="HG215" s="13"/>
      <c r="HH215" s="13"/>
      <c r="HI215" s="13"/>
      <c r="HJ215" s="13"/>
      <c r="HK215" s="13"/>
      <c r="HL215" s="13"/>
      <c r="HM215" s="13"/>
      <c r="HN215" s="13"/>
      <c r="HO215" s="13"/>
      <c r="HP215" s="13"/>
      <c r="HQ215" s="13"/>
      <c r="HR215" s="13"/>
      <c r="HS215" s="13"/>
      <c r="HT215" s="13"/>
      <c r="HU215" s="13"/>
      <c r="HV215" s="13"/>
      <c r="HW215" s="13"/>
      <c r="HX215" s="13"/>
      <c r="HY215" s="13"/>
      <c r="HZ215" s="13"/>
      <c r="IA215" s="13"/>
      <c r="IB215" s="13"/>
      <c r="IC215" s="13"/>
      <c r="ID215" s="13"/>
      <c r="IE215" s="13"/>
      <c r="IF215" s="13"/>
      <c r="IG215" s="13"/>
      <c r="IH215" s="13"/>
      <c r="II215" s="13"/>
      <c r="IJ215" s="13"/>
      <c r="IK215" s="13"/>
    </row>
    <row r="216" spans="2:245" s="18" customFormat="1" ht="47.25" customHeight="1" x14ac:dyDescent="0.3">
      <c r="B216" s="139" t="s">
        <v>145</v>
      </c>
      <c r="C216" s="178" t="s">
        <v>146</v>
      </c>
      <c r="D216" s="71">
        <f>SUM(D218:D220)</f>
        <v>1829781</v>
      </c>
      <c r="E216" s="71">
        <f>SUM(E218:E220)</f>
        <v>1695350</v>
      </c>
      <c r="F216" s="71">
        <f>SUM(F218:F220)</f>
        <v>1525085.9</v>
      </c>
      <c r="G216" s="72">
        <f t="shared" si="119"/>
        <v>89.956994131005402</v>
      </c>
      <c r="H216" s="71">
        <f t="shared" si="120"/>
        <v>-170264.10000000009</v>
      </c>
      <c r="I216" s="71">
        <f>SUM(I217:I219)+I220</f>
        <v>2430004</v>
      </c>
      <c r="J216" s="71">
        <f t="shared" ref="J216:K216" si="134">SUM(J217:J219)+J220</f>
        <v>2365004</v>
      </c>
      <c r="K216" s="71">
        <f t="shared" si="134"/>
        <v>1366734.04</v>
      </c>
      <c r="L216" s="73">
        <f t="shared" si="130"/>
        <v>57.789925091035791</v>
      </c>
      <c r="M216" s="71">
        <f t="shared" si="131"/>
        <v>-998269.96</v>
      </c>
      <c r="N216" s="71">
        <f t="shared" si="121"/>
        <v>4259785</v>
      </c>
      <c r="O216" s="71">
        <f t="shared" si="122"/>
        <v>4060354</v>
      </c>
      <c r="P216" s="71">
        <f t="shared" si="123"/>
        <v>2891819.94</v>
      </c>
      <c r="Q216" s="74">
        <f t="shared" si="124"/>
        <v>71.220882218643993</v>
      </c>
      <c r="R216" s="71">
        <f t="shared" si="125"/>
        <v>-1168534.06</v>
      </c>
      <c r="S216" s="44"/>
      <c r="T216" s="44"/>
      <c r="U216" s="17"/>
      <c r="V216" s="17"/>
      <c r="W216" s="17"/>
      <c r="X216" s="17"/>
      <c r="Y216" s="17"/>
      <c r="Z216" s="17"/>
      <c r="AA216" s="17"/>
      <c r="AB216" s="17"/>
      <c r="AC216" s="17"/>
      <c r="AD216" s="17"/>
      <c r="AE216" s="17"/>
      <c r="AF216" s="17"/>
      <c r="AG216" s="17"/>
      <c r="AH216" s="17"/>
      <c r="AI216" s="17"/>
      <c r="AJ216" s="17"/>
      <c r="AK216" s="17"/>
      <c r="AL216" s="17"/>
      <c r="AM216" s="17"/>
      <c r="AN216" s="17"/>
      <c r="AO216" s="17"/>
      <c r="AP216" s="17"/>
      <c r="AQ216" s="17"/>
      <c r="AR216" s="17"/>
      <c r="AS216" s="17"/>
      <c r="AT216" s="17"/>
      <c r="AU216" s="17"/>
      <c r="AV216" s="17"/>
      <c r="AW216" s="17"/>
      <c r="AX216" s="17"/>
      <c r="AY216" s="17"/>
      <c r="AZ216" s="17"/>
      <c r="BA216" s="17"/>
      <c r="BB216" s="17"/>
      <c r="BC216" s="17"/>
      <c r="BD216" s="17"/>
      <c r="BE216" s="17"/>
      <c r="BF216" s="17"/>
      <c r="BG216" s="17"/>
      <c r="BH216" s="17"/>
      <c r="BI216" s="17"/>
      <c r="BJ216" s="17"/>
      <c r="BK216" s="17"/>
      <c r="BL216" s="17"/>
      <c r="BM216" s="17"/>
      <c r="BN216" s="17"/>
      <c r="BO216" s="17"/>
      <c r="BP216" s="17"/>
      <c r="BQ216" s="17"/>
      <c r="BR216" s="17"/>
      <c r="BS216" s="17"/>
      <c r="BT216" s="17"/>
      <c r="BU216" s="17"/>
      <c r="BV216" s="17"/>
      <c r="BW216" s="17"/>
      <c r="BX216" s="17"/>
      <c r="BY216" s="17"/>
      <c r="BZ216" s="17"/>
      <c r="CA216" s="17"/>
      <c r="CB216" s="17"/>
      <c r="CC216" s="17"/>
      <c r="CD216" s="17"/>
      <c r="CE216" s="17"/>
      <c r="CF216" s="17"/>
      <c r="CG216" s="17"/>
      <c r="CH216" s="17"/>
      <c r="CI216" s="17"/>
      <c r="CJ216" s="17"/>
      <c r="CK216" s="17"/>
      <c r="CL216" s="17"/>
      <c r="CM216" s="17"/>
      <c r="CN216" s="17"/>
      <c r="CO216" s="17"/>
      <c r="CP216" s="17"/>
      <c r="CQ216" s="17"/>
      <c r="CR216" s="17"/>
      <c r="CS216" s="17"/>
      <c r="CT216" s="17"/>
      <c r="CU216" s="17"/>
      <c r="CV216" s="17"/>
      <c r="CW216" s="17"/>
      <c r="CX216" s="17"/>
      <c r="CY216" s="17"/>
      <c r="CZ216" s="17"/>
      <c r="DA216" s="17"/>
      <c r="DB216" s="17"/>
      <c r="DC216" s="17"/>
      <c r="DD216" s="17"/>
      <c r="DE216" s="17"/>
      <c r="DF216" s="17"/>
      <c r="DG216" s="17"/>
      <c r="DH216" s="17"/>
      <c r="DI216" s="17"/>
      <c r="DJ216" s="17"/>
      <c r="DK216" s="17"/>
      <c r="DL216" s="17"/>
      <c r="DM216" s="17"/>
      <c r="DN216" s="17"/>
      <c r="DO216" s="17"/>
      <c r="DP216" s="17"/>
      <c r="DQ216" s="17"/>
      <c r="DR216" s="17"/>
      <c r="DS216" s="17"/>
      <c r="DT216" s="17"/>
      <c r="DU216" s="17"/>
      <c r="DV216" s="17"/>
      <c r="DW216" s="17"/>
      <c r="DX216" s="17"/>
      <c r="DY216" s="17"/>
      <c r="DZ216" s="17"/>
      <c r="EA216" s="17"/>
      <c r="EB216" s="17"/>
      <c r="EC216" s="17"/>
      <c r="ED216" s="17"/>
      <c r="EE216" s="17"/>
      <c r="EF216" s="17"/>
      <c r="EG216" s="17"/>
      <c r="EH216" s="17"/>
      <c r="EI216" s="17"/>
      <c r="EJ216" s="17"/>
      <c r="EK216" s="17"/>
      <c r="EL216" s="17"/>
      <c r="EM216" s="17"/>
      <c r="EN216" s="17"/>
      <c r="EO216" s="17"/>
      <c r="EP216" s="17"/>
      <c r="EQ216" s="17"/>
      <c r="ER216" s="17"/>
      <c r="ES216" s="17"/>
      <c r="ET216" s="17"/>
      <c r="EU216" s="17"/>
      <c r="EV216" s="17"/>
      <c r="EW216" s="17"/>
      <c r="EX216" s="17"/>
      <c r="EY216" s="17"/>
      <c r="EZ216" s="17"/>
      <c r="FA216" s="17"/>
      <c r="FB216" s="17"/>
      <c r="FC216" s="17"/>
      <c r="FD216" s="17"/>
      <c r="FE216" s="17"/>
      <c r="FF216" s="17"/>
      <c r="FG216" s="17"/>
      <c r="FH216" s="17"/>
      <c r="FI216" s="17"/>
      <c r="FJ216" s="17"/>
      <c r="FK216" s="17"/>
      <c r="FL216" s="17"/>
      <c r="FM216" s="17"/>
      <c r="FN216" s="17"/>
      <c r="FO216" s="17"/>
      <c r="FP216" s="17"/>
      <c r="FQ216" s="17"/>
      <c r="FR216" s="17"/>
      <c r="FS216" s="17"/>
      <c r="FT216" s="17"/>
      <c r="FU216" s="17"/>
      <c r="FV216" s="17"/>
      <c r="FW216" s="17"/>
      <c r="FX216" s="17"/>
      <c r="FY216" s="17"/>
      <c r="FZ216" s="17"/>
      <c r="GA216" s="17"/>
      <c r="GB216" s="17"/>
      <c r="GC216" s="17"/>
      <c r="GD216" s="17"/>
      <c r="GE216" s="17"/>
      <c r="GF216" s="17"/>
      <c r="GG216" s="17"/>
      <c r="GH216" s="17"/>
      <c r="GI216" s="17"/>
      <c r="GJ216" s="17"/>
      <c r="GK216" s="17"/>
      <c r="GL216" s="17"/>
      <c r="GM216" s="17"/>
      <c r="GN216" s="17"/>
      <c r="GO216" s="17"/>
      <c r="GP216" s="17"/>
      <c r="GQ216" s="17"/>
      <c r="GR216" s="17"/>
      <c r="GS216" s="17"/>
      <c r="GT216" s="17"/>
      <c r="GU216" s="17"/>
      <c r="GV216" s="17"/>
      <c r="GW216" s="17"/>
      <c r="GX216" s="17"/>
      <c r="GY216" s="17"/>
      <c r="GZ216" s="17"/>
      <c r="HA216" s="17"/>
      <c r="HB216" s="17"/>
      <c r="HC216" s="17"/>
      <c r="HD216" s="17"/>
      <c r="HE216" s="17"/>
      <c r="HF216" s="17"/>
      <c r="HG216" s="17"/>
      <c r="HH216" s="17"/>
      <c r="HI216" s="17"/>
      <c r="HJ216" s="17"/>
      <c r="HK216" s="17"/>
      <c r="HL216" s="17"/>
      <c r="HM216" s="17"/>
      <c r="HN216" s="17"/>
      <c r="HO216" s="17"/>
      <c r="HP216" s="17"/>
      <c r="HQ216" s="17"/>
      <c r="HR216" s="17"/>
      <c r="HS216" s="17"/>
      <c r="HT216" s="17"/>
      <c r="HU216" s="17"/>
      <c r="HV216" s="17"/>
      <c r="HW216" s="17"/>
      <c r="HX216" s="17"/>
      <c r="HY216" s="17"/>
      <c r="HZ216" s="17"/>
      <c r="IA216" s="17"/>
      <c r="IB216" s="17"/>
      <c r="IC216" s="17"/>
      <c r="ID216" s="17"/>
      <c r="IE216" s="17"/>
      <c r="IF216" s="17"/>
      <c r="IG216" s="17"/>
      <c r="IH216" s="17"/>
      <c r="II216" s="17"/>
      <c r="IJ216" s="17"/>
      <c r="IK216" s="17"/>
    </row>
    <row r="217" spans="2:245" s="5" customFormat="1" ht="45" customHeight="1" x14ac:dyDescent="0.3">
      <c r="B217" s="55" t="s">
        <v>158</v>
      </c>
      <c r="C217" s="146" t="s">
        <v>159</v>
      </c>
      <c r="D217" s="63"/>
      <c r="E217" s="63"/>
      <c r="F217" s="63"/>
      <c r="G217" s="72"/>
      <c r="H217" s="63"/>
      <c r="I217" s="67">
        <v>130000</v>
      </c>
      <c r="J217" s="67">
        <v>65000</v>
      </c>
      <c r="K217" s="67">
        <v>16500</v>
      </c>
      <c r="L217" s="69">
        <f t="shared" si="130"/>
        <v>25.384615384615383</v>
      </c>
      <c r="M217" s="67">
        <f t="shared" si="131"/>
        <v>-48500</v>
      </c>
      <c r="N217" s="67">
        <f t="shared" si="121"/>
        <v>130000</v>
      </c>
      <c r="O217" s="67">
        <f t="shared" si="122"/>
        <v>65000</v>
      </c>
      <c r="P217" s="67">
        <f t="shared" si="123"/>
        <v>16500</v>
      </c>
      <c r="Q217" s="70">
        <f t="shared" si="124"/>
        <v>25.384615384615383</v>
      </c>
      <c r="R217" s="67">
        <f t="shared" si="125"/>
        <v>-48500</v>
      </c>
      <c r="S217" s="43"/>
      <c r="T217" s="43"/>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c r="HL217" s="4"/>
      <c r="HM217" s="4"/>
      <c r="HN217" s="4"/>
      <c r="HO217" s="4"/>
      <c r="HP217" s="4"/>
      <c r="HQ217" s="4"/>
      <c r="HR217" s="4"/>
      <c r="HS217" s="4"/>
      <c r="HT217" s="4"/>
      <c r="HU217" s="4"/>
      <c r="HV217" s="4"/>
      <c r="HW217" s="4"/>
      <c r="HX217" s="4"/>
      <c r="HY217" s="4"/>
      <c r="HZ217" s="4"/>
      <c r="IA217" s="4"/>
      <c r="IB217" s="4"/>
      <c r="IC217" s="4"/>
      <c r="ID217" s="4"/>
      <c r="IE217" s="4"/>
      <c r="IF217" s="4"/>
      <c r="IG217" s="4"/>
      <c r="IH217" s="4"/>
      <c r="II217" s="4"/>
      <c r="IJ217" s="4"/>
      <c r="IK217" s="4"/>
    </row>
    <row r="218" spans="2:245" s="5" customFormat="1" ht="42.75" customHeight="1" x14ac:dyDescent="0.3">
      <c r="B218" s="55" t="s">
        <v>160</v>
      </c>
      <c r="C218" s="146" t="s">
        <v>249</v>
      </c>
      <c r="D218" s="67"/>
      <c r="E218" s="67"/>
      <c r="F218" s="67"/>
      <c r="G218" s="72"/>
      <c r="H218" s="63"/>
      <c r="I218" s="67">
        <v>2300004</v>
      </c>
      <c r="J218" s="67">
        <v>2300004</v>
      </c>
      <c r="K218" s="67">
        <v>1350234.04</v>
      </c>
      <c r="L218" s="69">
        <f t="shared" si="130"/>
        <v>58.705725729172642</v>
      </c>
      <c r="M218" s="67">
        <f t="shared" si="131"/>
        <v>-949769.96</v>
      </c>
      <c r="N218" s="67">
        <f t="shared" si="121"/>
        <v>2300004</v>
      </c>
      <c r="O218" s="67">
        <f t="shared" si="122"/>
        <v>2300004</v>
      </c>
      <c r="P218" s="67">
        <f t="shared" si="123"/>
        <v>1350234.04</v>
      </c>
      <c r="Q218" s="70">
        <f t="shared" si="124"/>
        <v>58.705725729172642</v>
      </c>
      <c r="R218" s="67">
        <f t="shared" si="125"/>
        <v>-949769.96</v>
      </c>
      <c r="S218" s="43"/>
      <c r="T218" s="43"/>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c r="HL218" s="4"/>
      <c r="HM218" s="4"/>
      <c r="HN218" s="4"/>
      <c r="HO218" s="4"/>
      <c r="HP218" s="4"/>
      <c r="HQ218" s="4"/>
      <c r="HR218" s="4"/>
      <c r="HS218" s="4"/>
      <c r="HT218" s="4"/>
      <c r="HU218" s="4"/>
      <c r="HV218" s="4"/>
      <c r="HW218" s="4"/>
      <c r="HX218" s="4"/>
      <c r="HY218" s="4"/>
      <c r="HZ218" s="4"/>
      <c r="IA218" s="4"/>
      <c r="IB218" s="4"/>
      <c r="IC218" s="4"/>
      <c r="ID218" s="4"/>
      <c r="IE218" s="4"/>
      <c r="IF218" s="4"/>
      <c r="IG218" s="4"/>
      <c r="IH218" s="4"/>
      <c r="II218" s="4"/>
      <c r="IJ218" s="4"/>
      <c r="IK218" s="4"/>
    </row>
    <row r="219" spans="2:245" s="18" customFormat="1" ht="45.75" customHeight="1" x14ac:dyDescent="0.3">
      <c r="B219" s="55" t="s">
        <v>147</v>
      </c>
      <c r="C219" s="146" t="s">
        <v>148</v>
      </c>
      <c r="D219" s="67">
        <v>100000</v>
      </c>
      <c r="E219" s="67">
        <v>100000</v>
      </c>
      <c r="F219" s="67">
        <v>70573</v>
      </c>
      <c r="G219" s="68">
        <f t="shared" si="119"/>
        <v>70.572999999999993</v>
      </c>
      <c r="H219" s="67">
        <f t="shared" si="120"/>
        <v>-29427</v>
      </c>
      <c r="I219" s="67"/>
      <c r="J219" s="67"/>
      <c r="K219" s="89"/>
      <c r="L219" s="69"/>
      <c r="M219" s="67"/>
      <c r="N219" s="67">
        <f t="shared" si="121"/>
        <v>100000</v>
      </c>
      <c r="O219" s="67">
        <f t="shared" si="122"/>
        <v>100000</v>
      </c>
      <c r="P219" s="67">
        <f t="shared" si="123"/>
        <v>70573</v>
      </c>
      <c r="Q219" s="70">
        <f t="shared" si="124"/>
        <v>70.572999999999993</v>
      </c>
      <c r="R219" s="67">
        <f t="shared" si="125"/>
        <v>-29427</v>
      </c>
      <c r="S219" s="44"/>
      <c r="T219" s="44"/>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c r="DJ219" s="17"/>
      <c r="DK219" s="17"/>
      <c r="DL219" s="17"/>
      <c r="DM219" s="17"/>
      <c r="DN219" s="17"/>
      <c r="DO219" s="17"/>
      <c r="DP219" s="17"/>
      <c r="DQ219" s="17"/>
      <c r="DR219" s="17"/>
      <c r="DS219" s="17"/>
      <c r="DT219" s="17"/>
      <c r="DU219" s="17"/>
      <c r="DV219" s="17"/>
      <c r="DW219" s="17"/>
      <c r="DX219" s="17"/>
      <c r="DY219" s="17"/>
      <c r="DZ219" s="17"/>
      <c r="EA219" s="17"/>
      <c r="EB219" s="17"/>
      <c r="EC219" s="17"/>
      <c r="ED219" s="17"/>
      <c r="EE219" s="17"/>
      <c r="EF219" s="17"/>
      <c r="EG219" s="17"/>
      <c r="EH219" s="17"/>
      <c r="EI219" s="17"/>
      <c r="EJ219" s="17"/>
      <c r="EK219" s="17"/>
      <c r="EL219" s="17"/>
      <c r="EM219" s="17"/>
      <c r="EN219" s="17"/>
      <c r="EO219" s="17"/>
      <c r="EP219" s="17"/>
      <c r="EQ219" s="17"/>
      <c r="ER219" s="17"/>
      <c r="ES219" s="17"/>
      <c r="ET219" s="17"/>
      <c r="EU219" s="17"/>
      <c r="EV219" s="17"/>
      <c r="EW219" s="17"/>
      <c r="EX219" s="17"/>
      <c r="EY219" s="17"/>
      <c r="EZ219" s="17"/>
      <c r="FA219" s="17"/>
      <c r="FB219" s="17"/>
      <c r="FC219" s="17"/>
      <c r="FD219" s="17"/>
      <c r="FE219" s="17"/>
      <c r="FF219" s="17"/>
      <c r="FG219" s="17"/>
      <c r="FH219" s="17"/>
      <c r="FI219" s="17"/>
      <c r="FJ219" s="17"/>
      <c r="FK219" s="17"/>
      <c r="FL219" s="17"/>
      <c r="FM219" s="17"/>
      <c r="FN219" s="17"/>
      <c r="FO219" s="17"/>
      <c r="FP219" s="17"/>
      <c r="FQ219" s="17"/>
      <c r="FR219" s="17"/>
      <c r="FS219" s="17"/>
      <c r="FT219" s="17"/>
      <c r="FU219" s="17"/>
      <c r="FV219" s="17"/>
      <c r="FW219" s="17"/>
      <c r="FX219" s="17"/>
      <c r="FY219" s="17"/>
      <c r="FZ219" s="17"/>
      <c r="GA219" s="17"/>
      <c r="GB219" s="17"/>
      <c r="GC219" s="17"/>
      <c r="GD219" s="17"/>
      <c r="GE219" s="17"/>
      <c r="GF219" s="17"/>
      <c r="GG219" s="17"/>
      <c r="GH219" s="17"/>
      <c r="GI219" s="17"/>
      <c r="GJ219" s="17"/>
      <c r="GK219" s="17"/>
      <c r="GL219" s="17"/>
      <c r="GM219" s="17"/>
      <c r="GN219" s="17"/>
      <c r="GO219" s="17"/>
      <c r="GP219" s="17"/>
      <c r="GQ219" s="17"/>
      <c r="GR219" s="17"/>
      <c r="GS219" s="17"/>
      <c r="GT219" s="17"/>
      <c r="GU219" s="17"/>
      <c r="GV219" s="17"/>
      <c r="GW219" s="17"/>
      <c r="GX219" s="17"/>
      <c r="GY219" s="17"/>
      <c r="GZ219" s="17"/>
      <c r="HA219" s="17"/>
      <c r="HB219" s="17"/>
      <c r="HC219" s="17"/>
      <c r="HD219" s="17"/>
      <c r="HE219" s="17"/>
      <c r="HF219" s="17"/>
      <c r="HG219" s="17"/>
      <c r="HH219" s="17"/>
      <c r="HI219" s="17"/>
      <c r="HJ219" s="17"/>
      <c r="HK219" s="17"/>
      <c r="HL219" s="17"/>
      <c r="HM219" s="17"/>
      <c r="HN219" s="17"/>
      <c r="HO219" s="17"/>
      <c r="HP219" s="17"/>
      <c r="HQ219" s="17"/>
      <c r="HR219" s="17"/>
      <c r="HS219" s="17"/>
      <c r="HT219" s="17"/>
      <c r="HU219" s="17"/>
      <c r="HV219" s="17"/>
      <c r="HW219" s="17"/>
      <c r="HX219" s="17"/>
      <c r="HY219" s="17"/>
      <c r="HZ219" s="17"/>
      <c r="IA219" s="17"/>
      <c r="IB219" s="17"/>
      <c r="IC219" s="17"/>
      <c r="ID219" s="17"/>
      <c r="IE219" s="17"/>
      <c r="IF219" s="17"/>
      <c r="IG219" s="17"/>
      <c r="IH219" s="17"/>
      <c r="II219" s="17"/>
      <c r="IJ219" s="17"/>
      <c r="IK219" s="17"/>
    </row>
    <row r="220" spans="2:245" s="18" customFormat="1" ht="32.25" customHeight="1" x14ac:dyDescent="0.3">
      <c r="B220" s="139" t="s">
        <v>149</v>
      </c>
      <c r="C220" s="178" t="s">
        <v>151</v>
      </c>
      <c r="D220" s="71">
        <f>SUM(D221)</f>
        <v>1729781</v>
      </c>
      <c r="E220" s="71">
        <f>SUM(E221)</f>
        <v>1595350</v>
      </c>
      <c r="F220" s="71">
        <f>SUM(F221)</f>
        <v>1454512.9</v>
      </c>
      <c r="G220" s="72">
        <f t="shared" si="119"/>
        <v>91.172024947503672</v>
      </c>
      <c r="H220" s="71">
        <f t="shared" si="120"/>
        <v>-140837.10000000009</v>
      </c>
      <c r="I220" s="71"/>
      <c r="J220" s="71"/>
      <c r="K220" s="71"/>
      <c r="L220" s="73"/>
      <c r="M220" s="71"/>
      <c r="N220" s="71">
        <f t="shared" si="121"/>
        <v>1729781</v>
      </c>
      <c r="O220" s="71">
        <f t="shared" si="122"/>
        <v>1595350</v>
      </c>
      <c r="P220" s="71">
        <f t="shared" si="123"/>
        <v>1454512.9</v>
      </c>
      <c r="Q220" s="74">
        <f t="shared" si="124"/>
        <v>91.172024947503672</v>
      </c>
      <c r="R220" s="71">
        <f t="shared" si="125"/>
        <v>-140837.10000000009</v>
      </c>
      <c r="S220" s="44"/>
      <c r="T220" s="44"/>
      <c r="U220" s="17"/>
      <c r="V220" s="17"/>
      <c r="W220" s="17"/>
      <c r="X220" s="17"/>
      <c r="Y220" s="17"/>
      <c r="Z220" s="17"/>
      <c r="AA220" s="17"/>
      <c r="AB220" s="17"/>
      <c r="AC220" s="17"/>
      <c r="AD220" s="17"/>
      <c r="AE220" s="17"/>
      <c r="AF220" s="17"/>
      <c r="AG220" s="17"/>
      <c r="AH220" s="17"/>
      <c r="AI220" s="17"/>
      <c r="AJ220" s="17"/>
      <c r="AK220" s="17"/>
      <c r="AL220" s="17"/>
      <c r="AM220" s="17"/>
      <c r="AN220" s="17"/>
      <c r="AO220" s="17"/>
      <c r="AP220" s="17"/>
      <c r="AQ220" s="17"/>
      <c r="AR220" s="17"/>
      <c r="AS220" s="17"/>
      <c r="AT220" s="17"/>
      <c r="AU220" s="17"/>
      <c r="AV220" s="17"/>
      <c r="AW220" s="17"/>
      <c r="AX220" s="17"/>
      <c r="AY220" s="17"/>
      <c r="AZ220" s="17"/>
      <c r="BA220" s="17"/>
      <c r="BB220" s="17"/>
      <c r="BC220" s="17"/>
      <c r="BD220" s="17"/>
      <c r="BE220" s="17"/>
      <c r="BF220" s="17"/>
      <c r="BG220" s="17"/>
      <c r="BH220" s="17"/>
      <c r="BI220" s="17"/>
      <c r="BJ220" s="17"/>
      <c r="BK220" s="17"/>
      <c r="BL220" s="17"/>
      <c r="BM220" s="17"/>
      <c r="BN220" s="17"/>
      <c r="BO220" s="17"/>
      <c r="BP220" s="17"/>
      <c r="BQ220" s="17"/>
      <c r="BR220" s="17"/>
      <c r="BS220" s="17"/>
      <c r="BT220" s="17"/>
      <c r="BU220" s="17"/>
      <c r="BV220" s="17"/>
      <c r="BW220" s="17"/>
      <c r="BX220" s="17"/>
      <c r="BY220" s="17"/>
      <c r="BZ220" s="17"/>
      <c r="CA220" s="17"/>
      <c r="CB220" s="17"/>
      <c r="CC220" s="17"/>
      <c r="CD220" s="17"/>
      <c r="CE220" s="17"/>
      <c r="CF220" s="17"/>
      <c r="CG220" s="17"/>
      <c r="CH220" s="17"/>
      <c r="CI220" s="17"/>
      <c r="CJ220" s="17"/>
      <c r="CK220" s="17"/>
      <c r="CL220" s="17"/>
      <c r="CM220" s="17"/>
      <c r="CN220" s="17"/>
      <c r="CO220" s="17"/>
      <c r="CP220" s="17"/>
      <c r="CQ220" s="17"/>
      <c r="CR220" s="17"/>
      <c r="CS220" s="17"/>
      <c r="CT220" s="17"/>
      <c r="CU220" s="17"/>
      <c r="CV220" s="17"/>
      <c r="CW220" s="17"/>
      <c r="CX220" s="17"/>
      <c r="CY220" s="17"/>
      <c r="CZ220" s="17"/>
      <c r="DA220" s="17"/>
      <c r="DB220" s="17"/>
      <c r="DC220" s="17"/>
      <c r="DD220" s="17"/>
      <c r="DE220" s="17"/>
      <c r="DF220" s="17"/>
      <c r="DG220" s="17"/>
      <c r="DH220" s="17"/>
      <c r="DI220" s="17"/>
      <c r="DJ220" s="17"/>
      <c r="DK220" s="17"/>
      <c r="DL220" s="17"/>
      <c r="DM220" s="17"/>
      <c r="DN220" s="17"/>
      <c r="DO220" s="17"/>
      <c r="DP220" s="17"/>
      <c r="DQ220" s="17"/>
      <c r="DR220" s="17"/>
      <c r="DS220" s="17"/>
      <c r="DT220" s="17"/>
      <c r="DU220" s="17"/>
      <c r="DV220" s="17"/>
      <c r="DW220" s="17"/>
      <c r="DX220" s="17"/>
      <c r="DY220" s="17"/>
      <c r="DZ220" s="17"/>
      <c r="EA220" s="17"/>
      <c r="EB220" s="17"/>
      <c r="EC220" s="17"/>
      <c r="ED220" s="17"/>
      <c r="EE220" s="17"/>
      <c r="EF220" s="17"/>
      <c r="EG220" s="17"/>
      <c r="EH220" s="17"/>
      <c r="EI220" s="17"/>
      <c r="EJ220" s="17"/>
      <c r="EK220" s="17"/>
      <c r="EL220" s="17"/>
      <c r="EM220" s="17"/>
      <c r="EN220" s="17"/>
      <c r="EO220" s="17"/>
      <c r="EP220" s="17"/>
      <c r="EQ220" s="17"/>
      <c r="ER220" s="17"/>
      <c r="ES220" s="17"/>
      <c r="ET220" s="17"/>
      <c r="EU220" s="17"/>
      <c r="EV220" s="17"/>
      <c r="EW220" s="17"/>
      <c r="EX220" s="17"/>
      <c r="EY220" s="17"/>
      <c r="EZ220" s="17"/>
      <c r="FA220" s="17"/>
      <c r="FB220" s="17"/>
      <c r="FC220" s="17"/>
      <c r="FD220" s="17"/>
      <c r="FE220" s="17"/>
      <c r="FF220" s="17"/>
      <c r="FG220" s="17"/>
      <c r="FH220" s="17"/>
      <c r="FI220" s="17"/>
      <c r="FJ220" s="17"/>
      <c r="FK220" s="17"/>
      <c r="FL220" s="17"/>
      <c r="FM220" s="17"/>
      <c r="FN220" s="17"/>
      <c r="FO220" s="17"/>
      <c r="FP220" s="17"/>
      <c r="FQ220" s="17"/>
      <c r="FR220" s="17"/>
      <c r="FS220" s="17"/>
      <c r="FT220" s="17"/>
      <c r="FU220" s="17"/>
      <c r="FV220" s="17"/>
      <c r="FW220" s="17"/>
      <c r="FX220" s="17"/>
      <c r="FY220" s="17"/>
      <c r="FZ220" s="17"/>
      <c r="GA220" s="17"/>
      <c r="GB220" s="17"/>
      <c r="GC220" s="17"/>
      <c r="GD220" s="17"/>
      <c r="GE220" s="17"/>
      <c r="GF220" s="17"/>
      <c r="GG220" s="17"/>
      <c r="GH220" s="17"/>
      <c r="GI220" s="17"/>
      <c r="GJ220" s="17"/>
      <c r="GK220" s="17"/>
      <c r="GL220" s="17"/>
      <c r="GM220" s="17"/>
      <c r="GN220" s="17"/>
      <c r="GO220" s="17"/>
      <c r="GP220" s="17"/>
      <c r="GQ220" s="17"/>
      <c r="GR220" s="17"/>
      <c r="GS220" s="17"/>
      <c r="GT220" s="17"/>
      <c r="GU220" s="17"/>
      <c r="GV220" s="17"/>
      <c r="GW220" s="17"/>
      <c r="GX220" s="17"/>
      <c r="GY220" s="17"/>
      <c r="GZ220" s="17"/>
      <c r="HA220" s="17"/>
      <c r="HB220" s="17"/>
      <c r="HC220" s="17"/>
      <c r="HD220" s="17"/>
      <c r="HE220" s="17"/>
      <c r="HF220" s="17"/>
      <c r="HG220" s="17"/>
      <c r="HH220" s="17"/>
      <c r="HI220" s="17"/>
      <c r="HJ220" s="17"/>
      <c r="HK220" s="17"/>
      <c r="HL220" s="17"/>
      <c r="HM220" s="17"/>
      <c r="HN220" s="17"/>
      <c r="HO220" s="17"/>
      <c r="HP220" s="17"/>
      <c r="HQ220" s="17"/>
      <c r="HR220" s="17"/>
      <c r="HS220" s="17"/>
      <c r="HT220" s="17"/>
      <c r="HU220" s="17"/>
      <c r="HV220" s="17"/>
      <c r="HW220" s="17"/>
      <c r="HX220" s="17"/>
      <c r="HY220" s="17"/>
      <c r="HZ220" s="17"/>
      <c r="IA220" s="17"/>
      <c r="IB220" s="17"/>
      <c r="IC220" s="17"/>
      <c r="ID220" s="17"/>
      <c r="IE220" s="17"/>
      <c r="IF220" s="17"/>
      <c r="IG220" s="17"/>
      <c r="IH220" s="17"/>
      <c r="II220" s="17"/>
      <c r="IJ220" s="17"/>
      <c r="IK220" s="17"/>
    </row>
    <row r="221" spans="2:245" s="18" customFormat="1" ht="26.25" customHeight="1" x14ac:dyDescent="0.3">
      <c r="B221" s="55" t="s">
        <v>150</v>
      </c>
      <c r="C221" s="146" t="s">
        <v>152</v>
      </c>
      <c r="D221" s="67">
        <v>1729781</v>
      </c>
      <c r="E221" s="67">
        <v>1595350</v>
      </c>
      <c r="F221" s="67">
        <v>1454512.9</v>
      </c>
      <c r="G221" s="68">
        <f t="shared" si="119"/>
        <v>91.172024947503672</v>
      </c>
      <c r="H221" s="67">
        <f t="shared" si="120"/>
        <v>-140837.10000000009</v>
      </c>
      <c r="I221" s="67"/>
      <c r="J221" s="67"/>
      <c r="K221" s="89"/>
      <c r="L221" s="73"/>
      <c r="M221" s="71"/>
      <c r="N221" s="67">
        <f t="shared" si="121"/>
        <v>1729781</v>
      </c>
      <c r="O221" s="67">
        <f t="shared" si="122"/>
        <v>1595350</v>
      </c>
      <c r="P221" s="67">
        <f t="shared" si="123"/>
        <v>1454512.9</v>
      </c>
      <c r="Q221" s="70">
        <f t="shared" si="124"/>
        <v>91.172024947503672</v>
      </c>
      <c r="R221" s="67">
        <f t="shared" si="125"/>
        <v>-140837.10000000009</v>
      </c>
      <c r="S221" s="44"/>
      <c r="T221" s="44"/>
      <c r="U221" s="17"/>
      <c r="V221" s="17"/>
      <c r="W221" s="17"/>
      <c r="X221" s="17"/>
      <c r="Y221" s="17"/>
      <c r="Z221" s="17"/>
      <c r="AA221" s="17"/>
      <c r="AB221" s="17"/>
      <c r="AC221" s="17"/>
      <c r="AD221" s="17"/>
      <c r="AE221" s="17"/>
      <c r="AF221" s="17"/>
      <c r="AG221" s="17"/>
      <c r="AH221" s="17"/>
      <c r="AI221" s="17"/>
      <c r="AJ221" s="17"/>
      <c r="AK221" s="17"/>
      <c r="AL221" s="17"/>
      <c r="AM221" s="17"/>
      <c r="AN221" s="17"/>
      <c r="AO221" s="17"/>
      <c r="AP221" s="17"/>
      <c r="AQ221" s="17"/>
      <c r="AR221" s="17"/>
      <c r="AS221" s="17"/>
      <c r="AT221" s="17"/>
      <c r="AU221" s="17"/>
      <c r="AV221" s="17"/>
      <c r="AW221" s="17"/>
      <c r="AX221" s="17"/>
      <c r="AY221" s="17"/>
      <c r="AZ221" s="17"/>
      <c r="BA221" s="17"/>
      <c r="BB221" s="17"/>
      <c r="BC221" s="17"/>
      <c r="BD221" s="17"/>
      <c r="BE221" s="17"/>
      <c r="BF221" s="17"/>
      <c r="BG221" s="17"/>
      <c r="BH221" s="17"/>
      <c r="BI221" s="17"/>
      <c r="BJ221" s="17"/>
      <c r="BK221" s="17"/>
      <c r="BL221" s="17"/>
      <c r="BM221" s="17"/>
      <c r="BN221" s="17"/>
      <c r="BO221" s="17"/>
      <c r="BP221" s="17"/>
      <c r="BQ221" s="17"/>
      <c r="BR221" s="17"/>
      <c r="BS221" s="17"/>
      <c r="BT221" s="17"/>
      <c r="BU221" s="17"/>
      <c r="BV221" s="17"/>
      <c r="BW221" s="17"/>
      <c r="BX221" s="17"/>
      <c r="BY221" s="17"/>
      <c r="BZ221" s="17"/>
      <c r="CA221" s="17"/>
      <c r="CB221" s="17"/>
      <c r="CC221" s="17"/>
      <c r="CD221" s="17"/>
      <c r="CE221" s="17"/>
      <c r="CF221" s="17"/>
      <c r="CG221" s="17"/>
      <c r="CH221" s="17"/>
      <c r="CI221" s="17"/>
      <c r="CJ221" s="17"/>
      <c r="CK221" s="17"/>
      <c r="CL221" s="17"/>
      <c r="CM221" s="17"/>
      <c r="CN221" s="17"/>
      <c r="CO221" s="17"/>
      <c r="CP221" s="17"/>
      <c r="CQ221" s="17"/>
      <c r="CR221" s="17"/>
      <c r="CS221" s="17"/>
      <c r="CT221" s="17"/>
      <c r="CU221" s="17"/>
      <c r="CV221" s="17"/>
      <c r="CW221" s="17"/>
      <c r="CX221" s="17"/>
      <c r="CY221" s="17"/>
      <c r="CZ221" s="17"/>
      <c r="DA221" s="17"/>
      <c r="DB221" s="17"/>
      <c r="DC221" s="17"/>
      <c r="DD221" s="17"/>
      <c r="DE221" s="17"/>
      <c r="DF221" s="17"/>
      <c r="DG221" s="17"/>
      <c r="DH221" s="17"/>
      <c r="DI221" s="17"/>
      <c r="DJ221" s="17"/>
      <c r="DK221" s="17"/>
      <c r="DL221" s="17"/>
      <c r="DM221" s="17"/>
      <c r="DN221" s="17"/>
      <c r="DO221" s="17"/>
      <c r="DP221" s="17"/>
      <c r="DQ221" s="17"/>
      <c r="DR221" s="17"/>
      <c r="DS221" s="17"/>
      <c r="DT221" s="17"/>
      <c r="DU221" s="17"/>
      <c r="DV221" s="17"/>
      <c r="DW221" s="17"/>
      <c r="DX221" s="17"/>
      <c r="DY221" s="17"/>
      <c r="DZ221" s="17"/>
      <c r="EA221" s="17"/>
      <c r="EB221" s="17"/>
      <c r="EC221" s="17"/>
      <c r="ED221" s="17"/>
      <c r="EE221" s="17"/>
      <c r="EF221" s="17"/>
      <c r="EG221" s="17"/>
      <c r="EH221" s="17"/>
      <c r="EI221" s="17"/>
      <c r="EJ221" s="17"/>
      <c r="EK221" s="17"/>
      <c r="EL221" s="17"/>
      <c r="EM221" s="17"/>
      <c r="EN221" s="17"/>
      <c r="EO221" s="17"/>
      <c r="EP221" s="17"/>
      <c r="EQ221" s="17"/>
      <c r="ER221" s="17"/>
      <c r="ES221" s="17"/>
      <c r="ET221" s="17"/>
      <c r="EU221" s="17"/>
      <c r="EV221" s="17"/>
      <c r="EW221" s="17"/>
      <c r="EX221" s="17"/>
      <c r="EY221" s="17"/>
      <c r="EZ221" s="17"/>
      <c r="FA221" s="17"/>
      <c r="FB221" s="17"/>
      <c r="FC221" s="17"/>
      <c r="FD221" s="17"/>
      <c r="FE221" s="17"/>
      <c r="FF221" s="17"/>
      <c r="FG221" s="17"/>
      <c r="FH221" s="17"/>
      <c r="FI221" s="17"/>
      <c r="FJ221" s="17"/>
      <c r="FK221" s="17"/>
      <c r="FL221" s="17"/>
      <c r="FM221" s="17"/>
      <c r="FN221" s="17"/>
      <c r="FO221" s="17"/>
      <c r="FP221" s="17"/>
      <c r="FQ221" s="17"/>
      <c r="FR221" s="17"/>
      <c r="FS221" s="17"/>
      <c r="FT221" s="17"/>
      <c r="FU221" s="17"/>
      <c r="FV221" s="17"/>
      <c r="FW221" s="17"/>
      <c r="FX221" s="17"/>
      <c r="FY221" s="17"/>
      <c r="FZ221" s="17"/>
      <c r="GA221" s="17"/>
      <c r="GB221" s="17"/>
      <c r="GC221" s="17"/>
      <c r="GD221" s="17"/>
      <c r="GE221" s="17"/>
      <c r="GF221" s="17"/>
      <c r="GG221" s="17"/>
      <c r="GH221" s="17"/>
      <c r="GI221" s="17"/>
      <c r="GJ221" s="17"/>
      <c r="GK221" s="17"/>
      <c r="GL221" s="17"/>
      <c r="GM221" s="17"/>
      <c r="GN221" s="17"/>
      <c r="GO221" s="17"/>
      <c r="GP221" s="17"/>
      <c r="GQ221" s="17"/>
      <c r="GR221" s="17"/>
      <c r="GS221" s="17"/>
      <c r="GT221" s="17"/>
      <c r="GU221" s="17"/>
      <c r="GV221" s="17"/>
      <c r="GW221" s="17"/>
      <c r="GX221" s="17"/>
      <c r="GY221" s="17"/>
      <c r="GZ221" s="17"/>
      <c r="HA221" s="17"/>
      <c r="HB221" s="17"/>
      <c r="HC221" s="17"/>
      <c r="HD221" s="17"/>
      <c r="HE221" s="17"/>
      <c r="HF221" s="17"/>
      <c r="HG221" s="17"/>
      <c r="HH221" s="17"/>
      <c r="HI221" s="17"/>
      <c r="HJ221" s="17"/>
      <c r="HK221" s="17"/>
      <c r="HL221" s="17"/>
      <c r="HM221" s="17"/>
      <c r="HN221" s="17"/>
      <c r="HO221" s="17"/>
      <c r="HP221" s="17"/>
      <c r="HQ221" s="17"/>
      <c r="HR221" s="17"/>
      <c r="HS221" s="17"/>
      <c r="HT221" s="17"/>
      <c r="HU221" s="17"/>
      <c r="HV221" s="17"/>
      <c r="HW221" s="17"/>
      <c r="HX221" s="17"/>
      <c r="HY221" s="17"/>
      <c r="HZ221" s="17"/>
      <c r="IA221" s="17"/>
      <c r="IB221" s="17"/>
      <c r="IC221" s="17"/>
      <c r="ID221" s="17"/>
      <c r="IE221" s="17"/>
      <c r="IF221" s="17"/>
      <c r="IG221" s="17"/>
      <c r="IH221" s="17"/>
      <c r="II221" s="17"/>
      <c r="IJ221" s="17"/>
      <c r="IK221" s="17"/>
    </row>
    <row r="222" spans="2:245" s="18" customFormat="1" ht="30.75" customHeight="1" x14ac:dyDescent="0.3">
      <c r="B222" s="179" t="s">
        <v>69</v>
      </c>
      <c r="C222" s="174" t="s">
        <v>201</v>
      </c>
      <c r="D222" s="63">
        <f>SUM(D223+D225+D230)</f>
        <v>8634999</v>
      </c>
      <c r="E222" s="63">
        <f t="shared" ref="E222:F222" si="135">SUM(E223+E225+E230)</f>
        <v>7178000</v>
      </c>
      <c r="F222" s="63">
        <f t="shared" si="135"/>
        <v>993926</v>
      </c>
      <c r="G222" s="64">
        <f t="shared" si="119"/>
        <v>13.846837559208694</v>
      </c>
      <c r="H222" s="63">
        <f t="shared" si="120"/>
        <v>-6184074</v>
      </c>
      <c r="I222" s="63">
        <f>SUM(I228+I225+I223)</f>
        <v>324292</v>
      </c>
      <c r="J222" s="63">
        <f t="shared" ref="J222:K222" si="136">SUM(J228+J225+J223)</f>
        <v>180292</v>
      </c>
      <c r="K222" s="63">
        <f t="shared" si="136"/>
        <v>170558.14</v>
      </c>
      <c r="L222" s="73">
        <f t="shared" si="130"/>
        <v>94.601058283229435</v>
      </c>
      <c r="M222" s="63">
        <f t="shared" si="131"/>
        <v>-9733.859999999986</v>
      </c>
      <c r="N222" s="63">
        <f t="shared" si="121"/>
        <v>8959291</v>
      </c>
      <c r="O222" s="63">
        <f t="shared" si="122"/>
        <v>7358292</v>
      </c>
      <c r="P222" s="63">
        <f t="shared" si="123"/>
        <v>1164484.1400000001</v>
      </c>
      <c r="Q222" s="66">
        <f t="shared" si="124"/>
        <v>15.82546792108821</v>
      </c>
      <c r="R222" s="63">
        <f t="shared" si="125"/>
        <v>-6193807.8599999994</v>
      </c>
      <c r="S222" s="44"/>
      <c r="T222" s="44"/>
      <c r="U222" s="17"/>
      <c r="V222" s="17"/>
      <c r="W222" s="17"/>
      <c r="X222" s="17"/>
      <c r="Y222" s="17"/>
      <c r="Z222" s="17"/>
      <c r="AA222" s="17"/>
      <c r="AB222" s="17"/>
      <c r="AC222" s="17"/>
      <c r="AD222" s="17"/>
      <c r="AE222" s="17"/>
      <c r="AF222" s="17"/>
      <c r="AG222" s="17"/>
      <c r="AH222" s="17"/>
      <c r="AI222" s="17"/>
      <c r="AJ222" s="17"/>
      <c r="AK222" s="17"/>
      <c r="AL222" s="17"/>
      <c r="AM222" s="17"/>
      <c r="AN222" s="17"/>
      <c r="AO222" s="17"/>
      <c r="AP222" s="17"/>
      <c r="AQ222" s="17"/>
      <c r="AR222" s="17"/>
      <c r="AS222" s="17"/>
      <c r="AT222" s="17"/>
      <c r="AU222" s="17"/>
      <c r="AV222" s="17"/>
      <c r="AW222" s="17"/>
      <c r="AX222" s="17"/>
      <c r="AY222" s="17"/>
      <c r="AZ222" s="17"/>
      <c r="BA222" s="17"/>
      <c r="BB222" s="17"/>
      <c r="BC222" s="17"/>
      <c r="BD222" s="17"/>
      <c r="BE222" s="17"/>
      <c r="BF222" s="17"/>
      <c r="BG222" s="17"/>
      <c r="BH222" s="17"/>
      <c r="BI222" s="17"/>
      <c r="BJ222" s="17"/>
      <c r="BK222" s="17"/>
      <c r="BL222" s="17"/>
      <c r="BM222" s="17"/>
      <c r="BN222" s="17"/>
      <c r="BO222" s="17"/>
      <c r="BP222" s="17"/>
      <c r="BQ222" s="17"/>
      <c r="BR222" s="17"/>
      <c r="BS222" s="17"/>
      <c r="BT222" s="17"/>
      <c r="BU222" s="17"/>
      <c r="BV222" s="17"/>
      <c r="BW222" s="17"/>
      <c r="BX222" s="17"/>
      <c r="BY222" s="17"/>
      <c r="BZ222" s="17"/>
      <c r="CA222" s="17"/>
      <c r="CB222" s="17"/>
      <c r="CC222" s="17"/>
      <c r="CD222" s="17"/>
      <c r="CE222" s="17"/>
      <c r="CF222" s="17"/>
      <c r="CG222" s="17"/>
      <c r="CH222" s="17"/>
      <c r="CI222" s="17"/>
      <c r="CJ222" s="17"/>
      <c r="CK222" s="17"/>
      <c r="CL222" s="17"/>
      <c r="CM222" s="17"/>
      <c r="CN222" s="17"/>
      <c r="CO222" s="17"/>
      <c r="CP222" s="17"/>
      <c r="CQ222" s="17"/>
      <c r="CR222" s="17"/>
      <c r="CS222" s="17"/>
      <c r="CT222" s="17"/>
      <c r="CU222" s="17"/>
      <c r="CV222" s="17"/>
      <c r="CW222" s="17"/>
      <c r="CX222" s="17"/>
      <c r="CY222" s="17"/>
      <c r="CZ222" s="17"/>
      <c r="DA222" s="17"/>
      <c r="DB222" s="17"/>
      <c r="DC222" s="17"/>
      <c r="DD222" s="17"/>
      <c r="DE222" s="17"/>
      <c r="DF222" s="17"/>
      <c r="DG222" s="17"/>
      <c r="DH222" s="17"/>
      <c r="DI222" s="17"/>
      <c r="DJ222" s="17"/>
      <c r="DK222" s="17"/>
      <c r="DL222" s="17"/>
      <c r="DM222" s="17"/>
      <c r="DN222" s="17"/>
      <c r="DO222" s="17"/>
      <c r="DP222" s="17"/>
      <c r="DQ222" s="17"/>
      <c r="DR222" s="17"/>
      <c r="DS222" s="17"/>
      <c r="DT222" s="17"/>
      <c r="DU222" s="17"/>
      <c r="DV222" s="17"/>
      <c r="DW222" s="17"/>
      <c r="DX222" s="17"/>
      <c r="DY222" s="17"/>
      <c r="DZ222" s="17"/>
      <c r="EA222" s="17"/>
      <c r="EB222" s="17"/>
      <c r="EC222" s="17"/>
      <c r="ED222" s="17"/>
      <c r="EE222" s="17"/>
      <c r="EF222" s="17"/>
      <c r="EG222" s="17"/>
      <c r="EH222" s="17"/>
      <c r="EI222" s="17"/>
      <c r="EJ222" s="17"/>
      <c r="EK222" s="17"/>
      <c r="EL222" s="17"/>
      <c r="EM222" s="17"/>
      <c r="EN222" s="17"/>
      <c r="EO222" s="17"/>
      <c r="EP222" s="17"/>
      <c r="EQ222" s="17"/>
      <c r="ER222" s="17"/>
      <c r="ES222" s="17"/>
      <c r="ET222" s="17"/>
      <c r="EU222" s="17"/>
      <c r="EV222" s="17"/>
      <c r="EW222" s="17"/>
      <c r="EX222" s="17"/>
      <c r="EY222" s="17"/>
      <c r="EZ222" s="17"/>
      <c r="FA222" s="17"/>
      <c r="FB222" s="17"/>
      <c r="FC222" s="17"/>
      <c r="FD222" s="17"/>
      <c r="FE222" s="17"/>
      <c r="FF222" s="17"/>
      <c r="FG222" s="17"/>
      <c r="FH222" s="17"/>
      <c r="FI222" s="17"/>
      <c r="FJ222" s="17"/>
      <c r="FK222" s="17"/>
      <c r="FL222" s="17"/>
      <c r="FM222" s="17"/>
      <c r="FN222" s="17"/>
      <c r="FO222" s="17"/>
      <c r="FP222" s="17"/>
      <c r="FQ222" s="17"/>
      <c r="FR222" s="17"/>
      <c r="FS222" s="17"/>
      <c r="FT222" s="17"/>
      <c r="FU222" s="17"/>
      <c r="FV222" s="17"/>
      <c r="FW222" s="17"/>
      <c r="FX222" s="17"/>
      <c r="FY222" s="17"/>
      <c r="FZ222" s="17"/>
      <c r="GA222" s="17"/>
      <c r="GB222" s="17"/>
      <c r="GC222" s="17"/>
      <c r="GD222" s="17"/>
      <c r="GE222" s="17"/>
      <c r="GF222" s="17"/>
      <c r="GG222" s="17"/>
      <c r="GH222" s="17"/>
      <c r="GI222" s="17"/>
      <c r="GJ222" s="17"/>
      <c r="GK222" s="17"/>
      <c r="GL222" s="17"/>
      <c r="GM222" s="17"/>
      <c r="GN222" s="17"/>
      <c r="GO222" s="17"/>
      <c r="GP222" s="17"/>
      <c r="GQ222" s="17"/>
      <c r="GR222" s="17"/>
      <c r="GS222" s="17"/>
      <c r="GT222" s="17"/>
      <c r="GU222" s="17"/>
      <c r="GV222" s="17"/>
      <c r="GW222" s="17"/>
      <c r="GX222" s="17"/>
      <c r="GY222" s="17"/>
      <c r="GZ222" s="17"/>
      <c r="HA222" s="17"/>
      <c r="HB222" s="17"/>
      <c r="HC222" s="17"/>
      <c r="HD222" s="17"/>
      <c r="HE222" s="17"/>
      <c r="HF222" s="17"/>
      <c r="HG222" s="17"/>
      <c r="HH222" s="17"/>
      <c r="HI222" s="17"/>
      <c r="HJ222" s="17"/>
      <c r="HK222" s="17"/>
      <c r="HL222" s="17"/>
      <c r="HM222" s="17"/>
      <c r="HN222" s="17"/>
      <c r="HO222" s="17"/>
      <c r="HP222" s="17"/>
      <c r="HQ222" s="17"/>
      <c r="HR222" s="17"/>
      <c r="HS222" s="17"/>
      <c r="HT222" s="17"/>
      <c r="HU222" s="17"/>
      <c r="HV222" s="17"/>
      <c r="HW222" s="17"/>
      <c r="HX222" s="17"/>
      <c r="HY222" s="17"/>
      <c r="HZ222" s="17"/>
      <c r="IA222" s="17"/>
      <c r="IB222" s="17"/>
      <c r="IC222" s="17"/>
      <c r="ID222" s="17"/>
      <c r="IE222" s="17"/>
      <c r="IF222" s="17"/>
      <c r="IG222" s="17"/>
      <c r="IH222" s="17"/>
      <c r="II222" s="17"/>
      <c r="IJ222" s="17"/>
      <c r="IK222" s="17"/>
    </row>
    <row r="223" spans="2:245" s="18" customFormat="1" ht="75.75" customHeight="1" x14ac:dyDescent="0.3">
      <c r="B223" s="163" t="s">
        <v>153</v>
      </c>
      <c r="C223" s="145" t="s">
        <v>259</v>
      </c>
      <c r="D223" s="71">
        <f>SUM(D224)</f>
        <v>547080</v>
      </c>
      <c r="E223" s="71">
        <f>SUM(E224)</f>
        <v>547080</v>
      </c>
      <c r="F223" s="71">
        <f>SUM(F224)</f>
        <v>210000</v>
      </c>
      <c r="G223" s="72">
        <f t="shared" ref="G223:G259" si="137">SUM(F223/E223*100)</f>
        <v>38.385610879578856</v>
      </c>
      <c r="H223" s="71">
        <f t="shared" ref="H223:H267" si="138">SUM(F223-E223)</f>
        <v>-337080</v>
      </c>
      <c r="I223" s="71"/>
      <c r="J223" s="71"/>
      <c r="K223" s="71"/>
      <c r="L223" s="73"/>
      <c r="M223" s="71"/>
      <c r="N223" s="71">
        <f t="shared" ref="N223:N279" si="139">SUM(D223+I223)</f>
        <v>547080</v>
      </c>
      <c r="O223" s="71">
        <f t="shared" ref="O223:O268" si="140">SUM(E223+J223)</f>
        <v>547080</v>
      </c>
      <c r="P223" s="71">
        <f t="shared" ref="P223:P279" si="141">SUM(F223+K223)</f>
        <v>210000</v>
      </c>
      <c r="Q223" s="74">
        <f t="shared" ref="Q223:Q267" si="142">SUM(P223/O223*100)</f>
        <v>38.385610879578856</v>
      </c>
      <c r="R223" s="71">
        <f t="shared" ref="R223:R268" si="143">SUM(P223-O223)</f>
        <v>-337080</v>
      </c>
      <c r="S223" s="44"/>
      <c r="T223" s="44"/>
      <c r="U223" s="17"/>
      <c r="V223" s="17"/>
      <c r="W223" s="17"/>
      <c r="X223" s="17"/>
      <c r="Y223" s="17"/>
      <c r="Z223" s="17"/>
      <c r="AA223" s="17"/>
      <c r="AB223" s="17"/>
      <c r="AC223" s="17"/>
      <c r="AD223" s="17"/>
      <c r="AE223" s="17"/>
      <c r="AF223" s="17"/>
      <c r="AG223" s="17"/>
      <c r="AH223" s="17"/>
      <c r="AI223" s="17"/>
      <c r="AJ223" s="17"/>
      <c r="AK223" s="17"/>
      <c r="AL223" s="17"/>
      <c r="AM223" s="17"/>
      <c r="AN223" s="17"/>
      <c r="AO223" s="17"/>
      <c r="AP223" s="17"/>
      <c r="AQ223" s="17"/>
      <c r="AR223" s="17"/>
      <c r="AS223" s="17"/>
      <c r="AT223" s="17"/>
      <c r="AU223" s="17"/>
      <c r="AV223" s="17"/>
      <c r="AW223" s="17"/>
      <c r="AX223" s="17"/>
      <c r="AY223" s="17"/>
      <c r="AZ223" s="17"/>
      <c r="BA223" s="17"/>
      <c r="BB223" s="17"/>
      <c r="BC223" s="17"/>
      <c r="BD223" s="17"/>
      <c r="BE223" s="17"/>
      <c r="BF223" s="17"/>
      <c r="BG223" s="17"/>
      <c r="BH223" s="17"/>
      <c r="BI223" s="17"/>
      <c r="BJ223" s="17"/>
      <c r="BK223" s="17"/>
      <c r="BL223" s="17"/>
      <c r="BM223" s="17"/>
      <c r="BN223" s="17"/>
      <c r="BO223" s="17"/>
      <c r="BP223" s="17"/>
      <c r="BQ223" s="17"/>
      <c r="BR223" s="17"/>
      <c r="BS223" s="17"/>
      <c r="BT223" s="17"/>
      <c r="BU223" s="17"/>
      <c r="BV223" s="17"/>
      <c r="BW223" s="17"/>
      <c r="BX223" s="17"/>
      <c r="BY223" s="17"/>
      <c r="BZ223" s="17"/>
      <c r="CA223" s="17"/>
      <c r="CB223" s="17"/>
      <c r="CC223" s="17"/>
      <c r="CD223" s="17"/>
      <c r="CE223" s="17"/>
      <c r="CF223" s="17"/>
      <c r="CG223" s="17"/>
      <c r="CH223" s="17"/>
      <c r="CI223" s="17"/>
      <c r="CJ223" s="17"/>
      <c r="CK223" s="17"/>
      <c r="CL223" s="17"/>
      <c r="CM223" s="17"/>
      <c r="CN223" s="17"/>
      <c r="CO223" s="17"/>
      <c r="CP223" s="17"/>
      <c r="CQ223" s="17"/>
      <c r="CR223" s="17"/>
      <c r="CS223" s="17"/>
      <c r="CT223" s="17"/>
      <c r="CU223" s="17"/>
      <c r="CV223" s="17"/>
      <c r="CW223" s="17"/>
      <c r="CX223" s="17"/>
      <c r="CY223" s="17"/>
      <c r="CZ223" s="17"/>
      <c r="DA223" s="17"/>
      <c r="DB223" s="17"/>
      <c r="DC223" s="17"/>
      <c r="DD223" s="17"/>
      <c r="DE223" s="17"/>
      <c r="DF223" s="17"/>
      <c r="DG223" s="17"/>
      <c r="DH223" s="17"/>
      <c r="DI223" s="17"/>
      <c r="DJ223" s="17"/>
      <c r="DK223" s="17"/>
      <c r="DL223" s="17"/>
      <c r="DM223" s="17"/>
      <c r="DN223" s="17"/>
      <c r="DO223" s="17"/>
      <c r="DP223" s="17"/>
      <c r="DQ223" s="17"/>
      <c r="DR223" s="17"/>
      <c r="DS223" s="17"/>
      <c r="DT223" s="17"/>
      <c r="DU223" s="17"/>
      <c r="DV223" s="17"/>
      <c r="DW223" s="17"/>
      <c r="DX223" s="17"/>
      <c r="DY223" s="17"/>
      <c r="DZ223" s="17"/>
      <c r="EA223" s="17"/>
      <c r="EB223" s="17"/>
      <c r="EC223" s="17"/>
      <c r="ED223" s="17"/>
      <c r="EE223" s="17"/>
      <c r="EF223" s="17"/>
      <c r="EG223" s="17"/>
      <c r="EH223" s="17"/>
      <c r="EI223" s="17"/>
      <c r="EJ223" s="17"/>
      <c r="EK223" s="17"/>
      <c r="EL223" s="17"/>
      <c r="EM223" s="17"/>
      <c r="EN223" s="17"/>
      <c r="EO223" s="17"/>
      <c r="EP223" s="17"/>
      <c r="EQ223" s="17"/>
      <c r="ER223" s="17"/>
      <c r="ES223" s="17"/>
      <c r="ET223" s="17"/>
      <c r="EU223" s="17"/>
      <c r="EV223" s="17"/>
      <c r="EW223" s="17"/>
      <c r="EX223" s="17"/>
      <c r="EY223" s="17"/>
      <c r="EZ223" s="17"/>
      <c r="FA223" s="17"/>
      <c r="FB223" s="17"/>
      <c r="FC223" s="17"/>
      <c r="FD223" s="17"/>
      <c r="FE223" s="17"/>
      <c r="FF223" s="17"/>
      <c r="FG223" s="17"/>
      <c r="FH223" s="17"/>
      <c r="FI223" s="17"/>
      <c r="FJ223" s="17"/>
      <c r="FK223" s="17"/>
      <c r="FL223" s="17"/>
      <c r="FM223" s="17"/>
      <c r="FN223" s="17"/>
      <c r="FO223" s="17"/>
      <c r="FP223" s="17"/>
      <c r="FQ223" s="17"/>
      <c r="FR223" s="17"/>
      <c r="FS223" s="17"/>
      <c r="FT223" s="17"/>
      <c r="FU223" s="17"/>
      <c r="FV223" s="17"/>
      <c r="FW223" s="17"/>
      <c r="FX223" s="17"/>
      <c r="FY223" s="17"/>
      <c r="FZ223" s="17"/>
      <c r="GA223" s="17"/>
      <c r="GB223" s="17"/>
      <c r="GC223" s="17"/>
      <c r="GD223" s="17"/>
      <c r="GE223" s="17"/>
      <c r="GF223" s="17"/>
      <c r="GG223" s="17"/>
      <c r="GH223" s="17"/>
      <c r="GI223" s="17"/>
      <c r="GJ223" s="17"/>
      <c r="GK223" s="17"/>
      <c r="GL223" s="17"/>
      <c r="GM223" s="17"/>
      <c r="GN223" s="17"/>
      <c r="GO223" s="17"/>
      <c r="GP223" s="17"/>
      <c r="GQ223" s="17"/>
      <c r="GR223" s="17"/>
      <c r="GS223" s="17"/>
      <c r="GT223" s="17"/>
      <c r="GU223" s="17"/>
      <c r="GV223" s="17"/>
      <c r="GW223" s="17"/>
      <c r="GX223" s="17"/>
      <c r="GY223" s="17"/>
      <c r="GZ223" s="17"/>
      <c r="HA223" s="17"/>
      <c r="HB223" s="17"/>
      <c r="HC223" s="17"/>
      <c r="HD223" s="17"/>
      <c r="HE223" s="17"/>
      <c r="HF223" s="17"/>
      <c r="HG223" s="17"/>
      <c r="HH223" s="17"/>
      <c r="HI223" s="17"/>
      <c r="HJ223" s="17"/>
      <c r="HK223" s="17"/>
      <c r="HL223" s="17"/>
      <c r="HM223" s="17"/>
      <c r="HN223" s="17"/>
      <c r="HO223" s="17"/>
      <c r="HP223" s="17"/>
      <c r="HQ223" s="17"/>
      <c r="HR223" s="17"/>
      <c r="HS223" s="17"/>
      <c r="HT223" s="17"/>
      <c r="HU223" s="17"/>
      <c r="HV223" s="17"/>
      <c r="HW223" s="17"/>
      <c r="HX223" s="17"/>
      <c r="HY223" s="17"/>
      <c r="HZ223" s="17"/>
      <c r="IA223" s="17"/>
      <c r="IB223" s="17"/>
      <c r="IC223" s="17"/>
      <c r="ID223" s="17"/>
      <c r="IE223" s="17"/>
      <c r="IF223" s="17"/>
      <c r="IG223" s="17"/>
      <c r="IH223" s="17"/>
      <c r="II223" s="17"/>
      <c r="IJ223" s="17"/>
      <c r="IK223" s="17"/>
    </row>
    <row r="224" spans="2:245" s="18" customFormat="1" ht="48" customHeight="1" x14ac:dyDescent="0.3">
      <c r="B224" s="169" t="s">
        <v>154</v>
      </c>
      <c r="C224" s="61" t="s">
        <v>260</v>
      </c>
      <c r="D224" s="67">
        <v>547080</v>
      </c>
      <c r="E224" s="67">
        <v>547080</v>
      </c>
      <c r="F224" s="67">
        <v>210000</v>
      </c>
      <c r="G224" s="68">
        <f t="shared" si="137"/>
        <v>38.385610879578856</v>
      </c>
      <c r="H224" s="67">
        <f t="shared" si="138"/>
        <v>-337080</v>
      </c>
      <c r="I224" s="67"/>
      <c r="J224" s="67"/>
      <c r="K224" s="67"/>
      <c r="L224" s="69"/>
      <c r="M224" s="67"/>
      <c r="N224" s="67">
        <f t="shared" si="139"/>
        <v>547080</v>
      </c>
      <c r="O224" s="67">
        <f t="shared" si="140"/>
        <v>547080</v>
      </c>
      <c r="P224" s="67">
        <f t="shared" si="141"/>
        <v>210000</v>
      </c>
      <c r="Q224" s="70">
        <f t="shared" si="142"/>
        <v>38.385610879578856</v>
      </c>
      <c r="R224" s="67">
        <f t="shared" si="143"/>
        <v>-337080</v>
      </c>
      <c r="S224" s="44"/>
      <c r="T224" s="44"/>
      <c r="U224" s="17"/>
      <c r="V224" s="17"/>
      <c r="W224" s="17"/>
      <c r="X224" s="17"/>
      <c r="Y224" s="17"/>
      <c r="Z224" s="17"/>
      <c r="AA224" s="17"/>
      <c r="AB224" s="17"/>
      <c r="AC224" s="17"/>
      <c r="AD224" s="17"/>
      <c r="AE224" s="17"/>
      <c r="AF224" s="17"/>
      <c r="AG224" s="17"/>
      <c r="AH224" s="17"/>
      <c r="AI224" s="17"/>
      <c r="AJ224" s="17"/>
      <c r="AK224" s="17"/>
      <c r="AL224" s="17"/>
      <c r="AM224" s="17"/>
      <c r="AN224" s="17"/>
      <c r="AO224" s="17"/>
      <c r="AP224" s="17"/>
      <c r="AQ224" s="17"/>
      <c r="AR224" s="17"/>
      <c r="AS224" s="17"/>
      <c r="AT224" s="17"/>
      <c r="AU224" s="17"/>
      <c r="AV224" s="17"/>
      <c r="AW224" s="17"/>
      <c r="AX224" s="17"/>
      <c r="AY224" s="17"/>
      <c r="AZ224" s="17"/>
      <c r="BA224" s="17"/>
      <c r="BB224" s="17"/>
      <c r="BC224" s="17"/>
      <c r="BD224" s="17"/>
      <c r="BE224" s="17"/>
      <c r="BF224" s="17"/>
      <c r="BG224" s="17"/>
      <c r="BH224" s="17"/>
      <c r="BI224" s="17"/>
      <c r="BJ224" s="17"/>
      <c r="BK224" s="17"/>
      <c r="BL224" s="17"/>
      <c r="BM224" s="17"/>
      <c r="BN224" s="17"/>
      <c r="BO224" s="17"/>
      <c r="BP224" s="17"/>
      <c r="BQ224" s="17"/>
      <c r="BR224" s="17"/>
      <c r="BS224" s="17"/>
      <c r="BT224" s="17"/>
      <c r="BU224" s="17"/>
      <c r="BV224" s="17"/>
      <c r="BW224" s="17"/>
      <c r="BX224" s="17"/>
      <c r="BY224" s="17"/>
      <c r="BZ224" s="17"/>
      <c r="CA224" s="17"/>
      <c r="CB224" s="17"/>
      <c r="CC224" s="17"/>
      <c r="CD224" s="17"/>
      <c r="CE224" s="17"/>
      <c r="CF224" s="17"/>
      <c r="CG224" s="17"/>
      <c r="CH224" s="17"/>
      <c r="CI224" s="17"/>
      <c r="CJ224" s="17"/>
      <c r="CK224" s="17"/>
      <c r="CL224" s="17"/>
      <c r="CM224" s="17"/>
      <c r="CN224" s="17"/>
      <c r="CO224" s="17"/>
      <c r="CP224" s="17"/>
      <c r="CQ224" s="17"/>
      <c r="CR224" s="17"/>
      <c r="CS224" s="17"/>
      <c r="CT224" s="17"/>
      <c r="CU224" s="17"/>
      <c r="CV224" s="17"/>
      <c r="CW224" s="17"/>
      <c r="CX224" s="17"/>
      <c r="CY224" s="17"/>
      <c r="CZ224" s="17"/>
      <c r="DA224" s="17"/>
      <c r="DB224" s="17"/>
      <c r="DC224" s="17"/>
      <c r="DD224" s="17"/>
      <c r="DE224" s="17"/>
      <c r="DF224" s="17"/>
      <c r="DG224" s="17"/>
      <c r="DH224" s="17"/>
      <c r="DI224" s="17"/>
      <c r="DJ224" s="17"/>
      <c r="DK224" s="17"/>
      <c r="DL224" s="17"/>
      <c r="DM224" s="17"/>
      <c r="DN224" s="17"/>
      <c r="DO224" s="17"/>
      <c r="DP224" s="17"/>
      <c r="DQ224" s="17"/>
      <c r="DR224" s="17"/>
      <c r="DS224" s="17"/>
      <c r="DT224" s="17"/>
      <c r="DU224" s="17"/>
      <c r="DV224" s="17"/>
      <c r="DW224" s="17"/>
      <c r="DX224" s="17"/>
      <c r="DY224" s="17"/>
      <c r="DZ224" s="17"/>
      <c r="EA224" s="17"/>
      <c r="EB224" s="17"/>
      <c r="EC224" s="17"/>
      <c r="ED224" s="17"/>
      <c r="EE224" s="17"/>
      <c r="EF224" s="17"/>
      <c r="EG224" s="17"/>
      <c r="EH224" s="17"/>
      <c r="EI224" s="17"/>
      <c r="EJ224" s="17"/>
      <c r="EK224" s="17"/>
      <c r="EL224" s="17"/>
      <c r="EM224" s="17"/>
      <c r="EN224" s="17"/>
      <c r="EO224" s="17"/>
      <c r="EP224" s="17"/>
      <c r="EQ224" s="17"/>
      <c r="ER224" s="17"/>
      <c r="ES224" s="17"/>
      <c r="ET224" s="17"/>
      <c r="EU224" s="17"/>
      <c r="EV224" s="17"/>
      <c r="EW224" s="17"/>
      <c r="EX224" s="17"/>
      <c r="EY224" s="17"/>
      <c r="EZ224" s="17"/>
      <c r="FA224" s="17"/>
      <c r="FB224" s="17"/>
      <c r="FC224" s="17"/>
      <c r="FD224" s="17"/>
      <c r="FE224" s="17"/>
      <c r="FF224" s="17"/>
      <c r="FG224" s="17"/>
      <c r="FH224" s="17"/>
      <c r="FI224" s="17"/>
      <c r="FJ224" s="17"/>
      <c r="FK224" s="17"/>
      <c r="FL224" s="17"/>
      <c r="FM224" s="17"/>
      <c r="FN224" s="17"/>
      <c r="FO224" s="17"/>
      <c r="FP224" s="17"/>
      <c r="FQ224" s="17"/>
      <c r="FR224" s="17"/>
      <c r="FS224" s="17"/>
      <c r="FT224" s="17"/>
      <c r="FU224" s="17"/>
      <c r="FV224" s="17"/>
      <c r="FW224" s="17"/>
      <c r="FX224" s="17"/>
      <c r="FY224" s="17"/>
      <c r="FZ224" s="17"/>
      <c r="GA224" s="17"/>
      <c r="GB224" s="17"/>
      <c r="GC224" s="17"/>
      <c r="GD224" s="17"/>
      <c r="GE224" s="17"/>
      <c r="GF224" s="17"/>
      <c r="GG224" s="17"/>
      <c r="GH224" s="17"/>
      <c r="GI224" s="17"/>
      <c r="GJ224" s="17"/>
      <c r="GK224" s="17"/>
      <c r="GL224" s="17"/>
      <c r="GM224" s="17"/>
      <c r="GN224" s="17"/>
      <c r="GO224" s="17"/>
      <c r="GP224" s="17"/>
      <c r="GQ224" s="17"/>
      <c r="GR224" s="17"/>
      <c r="GS224" s="17"/>
      <c r="GT224" s="17"/>
      <c r="GU224" s="17"/>
      <c r="GV224" s="17"/>
      <c r="GW224" s="17"/>
      <c r="GX224" s="17"/>
      <c r="GY224" s="17"/>
      <c r="GZ224" s="17"/>
      <c r="HA224" s="17"/>
      <c r="HB224" s="17"/>
      <c r="HC224" s="17"/>
      <c r="HD224" s="17"/>
      <c r="HE224" s="17"/>
      <c r="HF224" s="17"/>
      <c r="HG224" s="17"/>
      <c r="HH224" s="17"/>
      <c r="HI224" s="17"/>
      <c r="HJ224" s="17"/>
      <c r="HK224" s="17"/>
      <c r="HL224" s="17"/>
      <c r="HM224" s="17"/>
      <c r="HN224" s="17"/>
      <c r="HO224" s="17"/>
      <c r="HP224" s="17"/>
      <c r="HQ224" s="17"/>
      <c r="HR224" s="17"/>
      <c r="HS224" s="17"/>
      <c r="HT224" s="17"/>
      <c r="HU224" s="17"/>
      <c r="HV224" s="17"/>
      <c r="HW224" s="17"/>
      <c r="HX224" s="17"/>
      <c r="HY224" s="17"/>
      <c r="HZ224" s="17"/>
      <c r="IA224" s="17"/>
      <c r="IB224" s="17"/>
      <c r="IC224" s="17"/>
      <c r="ID224" s="17"/>
      <c r="IE224" s="17"/>
      <c r="IF224" s="17"/>
      <c r="IG224" s="17"/>
      <c r="IH224" s="17"/>
      <c r="II224" s="17"/>
      <c r="IJ224" s="17"/>
      <c r="IK224" s="17"/>
    </row>
    <row r="225" spans="2:245" s="18" customFormat="1" ht="30" customHeight="1" x14ac:dyDescent="0.3">
      <c r="B225" s="163" t="s">
        <v>310</v>
      </c>
      <c r="C225" s="145" t="s">
        <v>311</v>
      </c>
      <c r="D225" s="71">
        <f>SUM(D226:D227)</f>
        <v>7918920</v>
      </c>
      <c r="E225" s="71">
        <f t="shared" ref="E225:F225" si="144">SUM(E226:E227)</f>
        <v>6630920</v>
      </c>
      <c r="F225" s="71">
        <f t="shared" si="144"/>
        <v>783926</v>
      </c>
      <c r="G225" s="72">
        <f t="shared" si="137"/>
        <v>11.822281071103255</v>
      </c>
      <c r="H225" s="71">
        <f t="shared" si="138"/>
        <v>-5846994</v>
      </c>
      <c r="I225" s="71"/>
      <c r="J225" s="71"/>
      <c r="K225" s="71"/>
      <c r="L225" s="73"/>
      <c r="M225" s="71"/>
      <c r="N225" s="71">
        <f t="shared" si="139"/>
        <v>7918920</v>
      </c>
      <c r="O225" s="71">
        <f t="shared" si="140"/>
        <v>6630920</v>
      </c>
      <c r="P225" s="71">
        <f t="shared" si="141"/>
        <v>783926</v>
      </c>
      <c r="Q225" s="74">
        <f t="shared" si="142"/>
        <v>11.822281071103255</v>
      </c>
      <c r="R225" s="71">
        <f t="shared" si="143"/>
        <v>-5846994</v>
      </c>
      <c r="S225" s="44"/>
      <c r="T225" s="44"/>
      <c r="U225" s="17"/>
      <c r="V225" s="17"/>
      <c r="W225" s="17"/>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17"/>
      <c r="AV225" s="17"/>
      <c r="AW225" s="17"/>
      <c r="AX225" s="17"/>
      <c r="AY225" s="17"/>
      <c r="AZ225" s="17"/>
      <c r="BA225" s="17"/>
      <c r="BB225" s="17"/>
      <c r="BC225" s="17"/>
      <c r="BD225" s="17"/>
      <c r="BE225" s="17"/>
      <c r="BF225" s="17"/>
      <c r="BG225" s="17"/>
      <c r="BH225" s="17"/>
      <c r="BI225" s="17"/>
      <c r="BJ225" s="17"/>
      <c r="BK225" s="17"/>
      <c r="BL225" s="17"/>
      <c r="BM225" s="17"/>
      <c r="BN225" s="17"/>
      <c r="BO225" s="17"/>
      <c r="BP225" s="17"/>
      <c r="BQ225" s="17"/>
      <c r="BR225" s="17"/>
      <c r="BS225" s="17"/>
      <c r="BT225" s="17"/>
      <c r="BU225" s="17"/>
      <c r="BV225" s="17"/>
      <c r="BW225" s="17"/>
      <c r="BX225" s="17"/>
      <c r="BY225" s="17"/>
      <c r="BZ225" s="17"/>
      <c r="CA225" s="17"/>
      <c r="CB225" s="17"/>
      <c r="CC225" s="17"/>
      <c r="CD225" s="17"/>
      <c r="CE225" s="17"/>
      <c r="CF225" s="17"/>
      <c r="CG225" s="17"/>
      <c r="CH225" s="17"/>
      <c r="CI225" s="17"/>
      <c r="CJ225" s="17"/>
      <c r="CK225" s="17"/>
      <c r="CL225" s="17"/>
      <c r="CM225" s="17"/>
      <c r="CN225" s="17"/>
      <c r="CO225" s="17"/>
      <c r="CP225" s="17"/>
      <c r="CQ225" s="17"/>
      <c r="CR225" s="17"/>
      <c r="CS225" s="17"/>
      <c r="CT225" s="17"/>
      <c r="CU225" s="17"/>
      <c r="CV225" s="17"/>
      <c r="CW225" s="17"/>
      <c r="CX225" s="17"/>
      <c r="CY225" s="17"/>
      <c r="CZ225" s="17"/>
      <c r="DA225" s="17"/>
      <c r="DB225" s="17"/>
      <c r="DC225" s="17"/>
      <c r="DD225" s="17"/>
      <c r="DE225" s="17"/>
      <c r="DF225" s="17"/>
      <c r="DG225" s="17"/>
      <c r="DH225" s="17"/>
      <c r="DI225" s="17"/>
      <c r="DJ225" s="17"/>
      <c r="DK225" s="17"/>
      <c r="DL225" s="17"/>
      <c r="DM225" s="17"/>
      <c r="DN225" s="17"/>
      <c r="DO225" s="17"/>
      <c r="DP225" s="17"/>
      <c r="DQ225" s="17"/>
      <c r="DR225" s="17"/>
      <c r="DS225" s="17"/>
      <c r="DT225" s="17"/>
      <c r="DU225" s="17"/>
      <c r="DV225" s="17"/>
      <c r="DW225" s="17"/>
      <c r="DX225" s="17"/>
      <c r="DY225" s="17"/>
      <c r="DZ225" s="17"/>
      <c r="EA225" s="17"/>
      <c r="EB225" s="17"/>
      <c r="EC225" s="17"/>
      <c r="ED225" s="17"/>
      <c r="EE225" s="17"/>
      <c r="EF225" s="17"/>
      <c r="EG225" s="17"/>
      <c r="EH225" s="17"/>
      <c r="EI225" s="17"/>
      <c r="EJ225" s="17"/>
      <c r="EK225" s="17"/>
      <c r="EL225" s="17"/>
      <c r="EM225" s="17"/>
      <c r="EN225" s="17"/>
      <c r="EO225" s="17"/>
      <c r="EP225" s="17"/>
      <c r="EQ225" s="17"/>
      <c r="ER225" s="17"/>
      <c r="ES225" s="17"/>
      <c r="ET225" s="17"/>
      <c r="EU225" s="17"/>
      <c r="EV225" s="17"/>
      <c r="EW225" s="17"/>
      <c r="EX225" s="17"/>
      <c r="EY225" s="17"/>
      <c r="EZ225" s="17"/>
      <c r="FA225" s="17"/>
      <c r="FB225" s="17"/>
      <c r="FC225" s="17"/>
      <c r="FD225" s="17"/>
      <c r="FE225" s="17"/>
      <c r="FF225" s="17"/>
      <c r="FG225" s="17"/>
      <c r="FH225" s="17"/>
      <c r="FI225" s="17"/>
      <c r="FJ225" s="17"/>
      <c r="FK225" s="17"/>
      <c r="FL225" s="17"/>
      <c r="FM225" s="17"/>
      <c r="FN225" s="17"/>
      <c r="FO225" s="17"/>
      <c r="FP225" s="17"/>
      <c r="FQ225" s="17"/>
      <c r="FR225" s="17"/>
      <c r="FS225" s="17"/>
      <c r="FT225" s="17"/>
      <c r="FU225" s="17"/>
      <c r="FV225" s="17"/>
      <c r="FW225" s="17"/>
      <c r="FX225" s="17"/>
      <c r="FY225" s="17"/>
      <c r="FZ225" s="17"/>
      <c r="GA225" s="17"/>
      <c r="GB225" s="17"/>
      <c r="GC225" s="17"/>
      <c r="GD225" s="17"/>
      <c r="GE225" s="17"/>
      <c r="GF225" s="17"/>
      <c r="GG225" s="17"/>
      <c r="GH225" s="17"/>
      <c r="GI225" s="17"/>
      <c r="GJ225" s="17"/>
      <c r="GK225" s="17"/>
      <c r="GL225" s="17"/>
      <c r="GM225" s="17"/>
      <c r="GN225" s="17"/>
      <c r="GO225" s="17"/>
      <c r="GP225" s="17"/>
      <c r="GQ225" s="17"/>
      <c r="GR225" s="17"/>
      <c r="GS225" s="17"/>
      <c r="GT225" s="17"/>
      <c r="GU225" s="17"/>
      <c r="GV225" s="17"/>
      <c r="GW225" s="17"/>
      <c r="GX225" s="17"/>
      <c r="GY225" s="17"/>
      <c r="GZ225" s="17"/>
      <c r="HA225" s="17"/>
      <c r="HB225" s="17"/>
      <c r="HC225" s="17"/>
      <c r="HD225" s="17"/>
      <c r="HE225" s="17"/>
      <c r="HF225" s="17"/>
      <c r="HG225" s="17"/>
      <c r="HH225" s="17"/>
      <c r="HI225" s="17"/>
      <c r="HJ225" s="17"/>
      <c r="HK225" s="17"/>
      <c r="HL225" s="17"/>
      <c r="HM225" s="17"/>
      <c r="HN225" s="17"/>
      <c r="HO225" s="17"/>
      <c r="HP225" s="17"/>
      <c r="HQ225" s="17"/>
      <c r="HR225" s="17"/>
      <c r="HS225" s="17"/>
      <c r="HT225" s="17"/>
      <c r="HU225" s="17"/>
      <c r="HV225" s="17"/>
      <c r="HW225" s="17"/>
      <c r="HX225" s="17"/>
      <c r="HY225" s="17"/>
      <c r="HZ225" s="17"/>
      <c r="IA225" s="17"/>
      <c r="IB225" s="17"/>
      <c r="IC225" s="17"/>
      <c r="ID225" s="17"/>
      <c r="IE225" s="17"/>
      <c r="IF225" s="17"/>
      <c r="IG225" s="17"/>
      <c r="IH225" s="17"/>
      <c r="II225" s="17"/>
      <c r="IJ225" s="17"/>
      <c r="IK225" s="17"/>
    </row>
    <row r="226" spans="2:245" s="18" customFormat="1" ht="31.5" customHeight="1" x14ac:dyDescent="0.3">
      <c r="B226" s="169" t="s">
        <v>312</v>
      </c>
      <c r="C226" s="61" t="s">
        <v>313</v>
      </c>
      <c r="D226" s="67">
        <v>856000</v>
      </c>
      <c r="E226" s="67">
        <v>802000</v>
      </c>
      <c r="F226" s="67">
        <v>347926</v>
      </c>
      <c r="G226" s="68">
        <f t="shared" si="137"/>
        <v>43.382294264339151</v>
      </c>
      <c r="H226" s="67">
        <f t="shared" si="138"/>
        <v>-454074</v>
      </c>
      <c r="I226" s="67"/>
      <c r="J226" s="67"/>
      <c r="K226" s="67"/>
      <c r="L226" s="69"/>
      <c r="M226" s="67"/>
      <c r="N226" s="67">
        <f t="shared" si="139"/>
        <v>856000</v>
      </c>
      <c r="O226" s="67">
        <f t="shared" si="140"/>
        <v>802000</v>
      </c>
      <c r="P226" s="67">
        <f t="shared" si="141"/>
        <v>347926</v>
      </c>
      <c r="Q226" s="70">
        <f t="shared" si="142"/>
        <v>43.382294264339151</v>
      </c>
      <c r="R226" s="67">
        <f t="shared" si="143"/>
        <v>-454074</v>
      </c>
      <c r="S226" s="44"/>
      <c r="T226" s="44"/>
      <c r="U226" s="17"/>
      <c r="V226" s="17"/>
      <c r="W226" s="17"/>
      <c r="X226" s="17"/>
      <c r="Y226" s="17"/>
      <c r="Z226" s="17"/>
      <c r="AA226" s="17"/>
      <c r="AB226" s="17"/>
      <c r="AC226" s="17"/>
      <c r="AD226" s="17"/>
      <c r="AE226" s="17"/>
      <c r="AF226" s="17"/>
      <c r="AG226" s="17"/>
      <c r="AH226" s="17"/>
      <c r="AI226" s="17"/>
      <c r="AJ226" s="17"/>
      <c r="AK226" s="17"/>
      <c r="AL226" s="17"/>
      <c r="AM226" s="17"/>
      <c r="AN226" s="17"/>
      <c r="AO226" s="17"/>
      <c r="AP226" s="17"/>
      <c r="AQ226" s="17"/>
      <c r="AR226" s="17"/>
      <c r="AS226" s="17"/>
      <c r="AT226" s="17"/>
      <c r="AU226" s="17"/>
      <c r="AV226" s="17"/>
      <c r="AW226" s="17"/>
      <c r="AX226" s="17"/>
      <c r="AY226" s="17"/>
      <c r="AZ226" s="17"/>
      <c r="BA226" s="17"/>
      <c r="BB226" s="17"/>
      <c r="BC226" s="17"/>
      <c r="BD226" s="17"/>
      <c r="BE226" s="17"/>
      <c r="BF226" s="17"/>
      <c r="BG226" s="17"/>
      <c r="BH226" s="17"/>
      <c r="BI226" s="17"/>
      <c r="BJ226" s="17"/>
      <c r="BK226" s="17"/>
      <c r="BL226" s="17"/>
      <c r="BM226" s="17"/>
      <c r="BN226" s="17"/>
      <c r="BO226" s="17"/>
      <c r="BP226" s="17"/>
      <c r="BQ226" s="17"/>
      <c r="BR226" s="17"/>
      <c r="BS226" s="17"/>
      <c r="BT226" s="17"/>
      <c r="BU226" s="17"/>
      <c r="BV226" s="17"/>
      <c r="BW226" s="17"/>
      <c r="BX226" s="17"/>
      <c r="BY226" s="17"/>
      <c r="BZ226" s="17"/>
      <c r="CA226" s="17"/>
      <c r="CB226" s="17"/>
      <c r="CC226" s="17"/>
      <c r="CD226" s="17"/>
      <c r="CE226" s="17"/>
      <c r="CF226" s="17"/>
      <c r="CG226" s="17"/>
      <c r="CH226" s="17"/>
      <c r="CI226" s="17"/>
      <c r="CJ226" s="17"/>
      <c r="CK226" s="17"/>
      <c r="CL226" s="17"/>
      <c r="CM226" s="17"/>
      <c r="CN226" s="17"/>
      <c r="CO226" s="17"/>
      <c r="CP226" s="17"/>
      <c r="CQ226" s="17"/>
      <c r="CR226" s="17"/>
      <c r="CS226" s="17"/>
      <c r="CT226" s="17"/>
      <c r="CU226" s="17"/>
      <c r="CV226" s="17"/>
      <c r="CW226" s="17"/>
      <c r="CX226" s="17"/>
      <c r="CY226" s="17"/>
      <c r="CZ226" s="17"/>
      <c r="DA226" s="17"/>
      <c r="DB226" s="17"/>
      <c r="DC226" s="17"/>
      <c r="DD226" s="17"/>
      <c r="DE226" s="17"/>
      <c r="DF226" s="17"/>
      <c r="DG226" s="17"/>
      <c r="DH226" s="17"/>
      <c r="DI226" s="17"/>
      <c r="DJ226" s="17"/>
      <c r="DK226" s="17"/>
      <c r="DL226" s="17"/>
      <c r="DM226" s="17"/>
      <c r="DN226" s="17"/>
      <c r="DO226" s="17"/>
      <c r="DP226" s="17"/>
      <c r="DQ226" s="17"/>
      <c r="DR226" s="17"/>
      <c r="DS226" s="17"/>
      <c r="DT226" s="17"/>
      <c r="DU226" s="17"/>
      <c r="DV226" s="17"/>
      <c r="DW226" s="17"/>
      <c r="DX226" s="17"/>
      <c r="DY226" s="17"/>
      <c r="DZ226" s="17"/>
      <c r="EA226" s="17"/>
      <c r="EB226" s="17"/>
      <c r="EC226" s="17"/>
      <c r="ED226" s="17"/>
      <c r="EE226" s="17"/>
      <c r="EF226" s="17"/>
      <c r="EG226" s="17"/>
      <c r="EH226" s="17"/>
      <c r="EI226" s="17"/>
      <c r="EJ226" s="17"/>
      <c r="EK226" s="17"/>
      <c r="EL226" s="17"/>
      <c r="EM226" s="17"/>
      <c r="EN226" s="17"/>
      <c r="EO226" s="17"/>
      <c r="EP226" s="17"/>
      <c r="EQ226" s="17"/>
      <c r="ER226" s="17"/>
      <c r="ES226" s="17"/>
      <c r="ET226" s="17"/>
      <c r="EU226" s="17"/>
      <c r="EV226" s="17"/>
      <c r="EW226" s="17"/>
      <c r="EX226" s="17"/>
      <c r="EY226" s="17"/>
      <c r="EZ226" s="17"/>
      <c r="FA226" s="17"/>
      <c r="FB226" s="17"/>
      <c r="FC226" s="17"/>
      <c r="FD226" s="17"/>
      <c r="FE226" s="17"/>
      <c r="FF226" s="17"/>
      <c r="FG226" s="17"/>
      <c r="FH226" s="17"/>
      <c r="FI226" s="17"/>
      <c r="FJ226" s="17"/>
      <c r="FK226" s="17"/>
      <c r="FL226" s="17"/>
      <c r="FM226" s="17"/>
      <c r="FN226" s="17"/>
      <c r="FO226" s="17"/>
      <c r="FP226" s="17"/>
      <c r="FQ226" s="17"/>
      <c r="FR226" s="17"/>
      <c r="FS226" s="17"/>
      <c r="FT226" s="17"/>
      <c r="FU226" s="17"/>
      <c r="FV226" s="17"/>
      <c r="FW226" s="17"/>
      <c r="FX226" s="17"/>
      <c r="FY226" s="17"/>
      <c r="FZ226" s="17"/>
      <c r="GA226" s="17"/>
      <c r="GB226" s="17"/>
      <c r="GC226" s="17"/>
      <c r="GD226" s="17"/>
      <c r="GE226" s="17"/>
      <c r="GF226" s="17"/>
      <c r="GG226" s="17"/>
      <c r="GH226" s="17"/>
      <c r="GI226" s="17"/>
      <c r="GJ226" s="17"/>
      <c r="GK226" s="17"/>
      <c r="GL226" s="17"/>
      <c r="GM226" s="17"/>
      <c r="GN226" s="17"/>
      <c r="GO226" s="17"/>
      <c r="GP226" s="17"/>
      <c r="GQ226" s="17"/>
      <c r="GR226" s="17"/>
      <c r="GS226" s="17"/>
      <c r="GT226" s="17"/>
      <c r="GU226" s="17"/>
      <c r="GV226" s="17"/>
      <c r="GW226" s="17"/>
      <c r="GX226" s="17"/>
      <c r="GY226" s="17"/>
      <c r="GZ226" s="17"/>
      <c r="HA226" s="17"/>
      <c r="HB226" s="17"/>
      <c r="HC226" s="17"/>
      <c r="HD226" s="17"/>
      <c r="HE226" s="17"/>
      <c r="HF226" s="17"/>
      <c r="HG226" s="17"/>
      <c r="HH226" s="17"/>
      <c r="HI226" s="17"/>
      <c r="HJ226" s="17"/>
      <c r="HK226" s="17"/>
      <c r="HL226" s="17"/>
      <c r="HM226" s="17"/>
      <c r="HN226" s="17"/>
      <c r="HO226" s="17"/>
      <c r="HP226" s="17"/>
      <c r="HQ226" s="17"/>
      <c r="HR226" s="17"/>
      <c r="HS226" s="17"/>
      <c r="HT226" s="17"/>
      <c r="HU226" s="17"/>
      <c r="HV226" s="17"/>
      <c r="HW226" s="17"/>
      <c r="HX226" s="17"/>
      <c r="HY226" s="17"/>
      <c r="HZ226" s="17"/>
      <c r="IA226" s="17"/>
      <c r="IB226" s="17"/>
      <c r="IC226" s="17"/>
      <c r="ID226" s="17"/>
      <c r="IE226" s="17"/>
      <c r="IF226" s="17"/>
      <c r="IG226" s="17"/>
      <c r="IH226" s="17"/>
      <c r="II226" s="17"/>
      <c r="IJ226" s="17"/>
      <c r="IK226" s="17"/>
    </row>
    <row r="227" spans="2:245" s="18" customFormat="1" ht="40.5" customHeight="1" x14ac:dyDescent="0.3">
      <c r="B227" s="169" t="s">
        <v>329</v>
      </c>
      <c r="C227" s="61" t="s">
        <v>330</v>
      </c>
      <c r="D227" s="67">
        <v>7062920</v>
      </c>
      <c r="E227" s="67">
        <v>5828920</v>
      </c>
      <c r="F227" s="67">
        <v>436000</v>
      </c>
      <c r="G227" s="68">
        <f t="shared" si="137"/>
        <v>7.4799448268289837</v>
      </c>
      <c r="H227" s="67">
        <f t="shared" si="138"/>
        <v>-5392920</v>
      </c>
      <c r="I227" s="67"/>
      <c r="J227" s="67"/>
      <c r="K227" s="67"/>
      <c r="L227" s="69"/>
      <c r="M227" s="67"/>
      <c r="N227" s="67">
        <f t="shared" si="139"/>
        <v>7062920</v>
      </c>
      <c r="O227" s="67">
        <f t="shared" si="140"/>
        <v>5828920</v>
      </c>
      <c r="P227" s="67">
        <f t="shared" si="141"/>
        <v>436000</v>
      </c>
      <c r="Q227" s="70">
        <f t="shared" si="142"/>
        <v>7.4799448268289837</v>
      </c>
      <c r="R227" s="67">
        <f t="shared" si="143"/>
        <v>-5392920</v>
      </c>
      <c r="S227" s="44"/>
      <c r="T227" s="44"/>
      <c r="U227" s="17"/>
      <c r="V227" s="17"/>
      <c r="W227" s="17"/>
      <c r="X227" s="17"/>
      <c r="Y227" s="17"/>
      <c r="Z227" s="17"/>
      <c r="AA227" s="17"/>
      <c r="AB227" s="17"/>
      <c r="AC227" s="17"/>
      <c r="AD227" s="17"/>
      <c r="AE227" s="17"/>
      <c r="AF227" s="17"/>
      <c r="AG227" s="17"/>
      <c r="AH227" s="17"/>
      <c r="AI227" s="17"/>
      <c r="AJ227" s="17"/>
      <c r="AK227" s="17"/>
      <c r="AL227" s="17"/>
      <c r="AM227" s="17"/>
      <c r="AN227" s="17"/>
      <c r="AO227" s="17"/>
      <c r="AP227" s="17"/>
      <c r="AQ227" s="17"/>
      <c r="AR227" s="17"/>
      <c r="AS227" s="17"/>
      <c r="AT227" s="17"/>
      <c r="AU227" s="17"/>
      <c r="AV227" s="17"/>
      <c r="AW227" s="17"/>
      <c r="AX227" s="17"/>
      <c r="AY227" s="17"/>
      <c r="AZ227" s="17"/>
      <c r="BA227" s="17"/>
      <c r="BB227" s="17"/>
      <c r="BC227" s="17"/>
      <c r="BD227" s="17"/>
      <c r="BE227" s="17"/>
      <c r="BF227" s="17"/>
      <c r="BG227" s="17"/>
      <c r="BH227" s="17"/>
      <c r="BI227" s="17"/>
      <c r="BJ227" s="17"/>
      <c r="BK227" s="17"/>
      <c r="BL227" s="17"/>
      <c r="BM227" s="17"/>
      <c r="BN227" s="17"/>
      <c r="BO227" s="17"/>
      <c r="BP227" s="17"/>
      <c r="BQ227" s="17"/>
      <c r="BR227" s="17"/>
      <c r="BS227" s="17"/>
      <c r="BT227" s="17"/>
      <c r="BU227" s="17"/>
      <c r="BV227" s="17"/>
      <c r="BW227" s="17"/>
      <c r="BX227" s="17"/>
      <c r="BY227" s="17"/>
      <c r="BZ227" s="17"/>
      <c r="CA227" s="17"/>
      <c r="CB227" s="17"/>
      <c r="CC227" s="17"/>
      <c r="CD227" s="17"/>
      <c r="CE227" s="17"/>
      <c r="CF227" s="17"/>
      <c r="CG227" s="17"/>
      <c r="CH227" s="17"/>
      <c r="CI227" s="17"/>
      <c r="CJ227" s="17"/>
      <c r="CK227" s="17"/>
      <c r="CL227" s="17"/>
      <c r="CM227" s="17"/>
      <c r="CN227" s="17"/>
      <c r="CO227" s="17"/>
      <c r="CP227" s="17"/>
      <c r="CQ227" s="17"/>
      <c r="CR227" s="17"/>
      <c r="CS227" s="17"/>
      <c r="CT227" s="17"/>
      <c r="CU227" s="17"/>
      <c r="CV227" s="17"/>
      <c r="CW227" s="17"/>
      <c r="CX227" s="17"/>
      <c r="CY227" s="17"/>
      <c r="CZ227" s="17"/>
      <c r="DA227" s="17"/>
      <c r="DB227" s="17"/>
      <c r="DC227" s="17"/>
      <c r="DD227" s="17"/>
      <c r="DE227" s="17"/>
      <c r="DF227" s="17"/>
      <c r="DG227" s="17"/>
      <c r="DH227" s="17"/>
      <c r="DI227" s="17"/>
      <c r="DJ227" s="17"/>
      <c r="DK227" s="17"/>
      <c r="DL227" s="17"/>
      <c r="DM227" s="17"/>
      <c r="DN227" s="17"/>
      <c r="DO227" s="17"/>
      <c r="DP227" s="17"/>
      <c r="DQ227" s="17"/>
      <c r="DR227" s="17"/>
      <c r="DS227" s="17"/>
      <c r="DT227" s="17"/>
      <c r="DU227" s="17"/>
      <c r="DV227" s="17"/>
      <c r="DW227" s="17"/>
      <c r="DX227" s="17"/>
      <c r="DY227" s="17"/>
      <c r="DZ227" s="17"/>
      <c r="EA227" s="17"/>
      <c r="EB227" s="17"/>
      <c r="EC227" s="17"/>
      <c r="ED227" s="17"/>
      <c r="EE227" s="17"/>
      <c r="EF227" s="17"/>
      <c r="EG227" s="17"/>
      <c r="EH227" s="17"/>
      <c r="EI227" s="17"/>
      <c r="EJ227" s="17"/>
      <c r="EK227" s="17"/>
      <c r="EL227" s="17"/>
      <c r="EM227" s="17"/>
      <c r="EN227" s="17"/>
      <c r="EO227" s="17"/>
      <c r="EP227" s="17"/>
      <c r="EQ227" s="17"/>
      <c r="ER227" s="17"/>
      <c r="ES227" s="17"/>
      <c r="ET227" s="17"/>
      <c r="EU227" s="17"/>
      <c r="EV227" s="17"/>
      <c r="EW227" s="17"/>
      <c r="EX227" s="17"/>
      <c r="EY227" s="17"/>
      <c r="EZ227" s="17"/>
      <c r="FA227" s="17"/>
      <c r="FB227" s="17"/>
      <c r="FC227" s="17"/>
      <c r="FD227" s="17"/>
      <c r="FE227" s="17"/>
      <c r="FF227" s="17"/>
      <c r="FG227" s="17"/>
      <c r="FH227" s="17"/>
      <c r="FI227" s="17"/>
      <c r="FJ227" s="17"/>
      <c r="FK227" s="17"/>
      <c r="FL227" s="17"/>
      <c r="FM227" s="17"/>
      <c r="FN227" s="17"/>
      <c r="FO227" s="17"/>
      <c r="FP227" s="17"/>
      <c r="FQ227" s="17"/>
      <c r="FR227" s="17"/>
      <c r="FS227" s="17"/>
      <c r="FT227" s="17"/>
      <c r="FU227" s="17"/>
      <c r="FV227" s="17"/>
      <c r="FW227" s="17"/>
      <c r="FX227" s="17"/>
      <c r="FY227" s="17"/>
      <c r="FZ227" s="17"/>
      <c r="GA227" s="17"/>
      <c r="GB227" s="17"/>
      <c r="GC227" s="17"/>
      <c r="GD227" s="17"/>
      <c r="GE227" s="17"/>
      <c r="GF227" s="17"/>
      <c r="GG227" s="17"/>
      <c r="GH227" s="17"/>
      <c r="GI227" s="17"/>
      <c r="GJ227" s="17"/>
      <c r="GK227" s="17"/>
      <c r="GL227" s="17"/>
      <c r="GM227" s="17"/>
      <c r="GN227" s="17"/>
      <c r="GO227" s="17"/>
      <c r="GP227" s="17"/>
      <c r="GQ227" s="17"/>
      <c r="GR227" s="17"/>
      <c r="GS227" s="17"/>
      <c r="GT227" s="17"/>
      <c r="GU227" s="17"/>
      <c r="GV227" s="17"/>
      <c r="GW227" s="17"/>
      <c r="GX227" s="17"/>
      <c r="GY227" s="17"/>
      <c r="GZ227" s="17"/>
      <c r="HA227" s="17"/>
      <c r="HB227" s="17"/>
      <c r="HC227" s="17"/>
      <c r="HD227" s="17"/>
      <c r="HE227" s="17"/>
      <c r="HF227" s="17"/>
      <c r="HG227" s="17"/>
      <c r="HH227" s="17"/>
      <c r="HI227" s="17"/>
      <c r="HJ227" s="17"/>
      <c r="HK227" s="17"/>
      <c r="HL227" s="17"/>
      <c r="HM227" s="17"/>
      <c r="HN227" s="17"/>
      <c r="HO227" s="17"/>
      <c r="HP227" s="17"/>
      <c r="HQ227" s="17"/>
      <c r="HR227" s="17"/>
      <c r="HS227" s="17"/>
      <c r="HT227" s="17"/>
      <c r="HU227" s="17"/>
      <c r="HV227" s="17"/>
      <c r="HW227" s="17"/>
      <c r="HX227" s="17"/>
      <c r="HY227" s="17"/>
      <c r="HZ227" s="17"/>
      <c r="IA227" s="17"/>
      <c r="IB227" s="17"/>
      <c r="IC227" s="17"/>
      <c r="ID227" s="17"/>
      <c r="IE227" s="17"/>
      <c r="IF227" s="17"/>
      <c r="IG227" s="17"/>
      <c r="IH227" s="17"/>
      <c r="II227" s="17"/>
      <c r="IJ227" s="17"/>
      <c r="IK227" s="17"/>
    </row>
    <row r="228" spans="2:245" s="18" customFormat="1" ht="48.75" customHeight="1" x14ac:dyDescent="0.3">
      <c r="B228" s="163" t="s">
        <v>250</v>
      </c>
      <c r="C228" s="145" t="s">
        <v>251</v>
      </c>
      <c r="D228" s="75"/>
      <c r="E228" s="75"/>
      <c r="F228" s="75"/>
      <c r="G228" s="68"/>
      <c r="H228" s="67"/>
      <c r="I228" s="71">
        <f>SUM(I229)</f>
        <v>324292</v>
      </c>
      <c r="J228" s="71">
        <f t="shared" ref="J228:K228" si="145">SUM(J229)</f>
        <v>180292</v>
      </c>
      <c r="K228" s="71">
        <f t="shared" si="145"/>
        <v>170558.14</v>
      </c>
      <c r="L228" s="73">
        <f t="shared" ref="L228:L256" si="146">SUM(K228/J228*100)</f>
        <v>94.601058283229435</v>
      </c>
      <c r="M228" s="71">
        <f t="shared" ref="M228:M268" si="147">SUM(K228-J228)</f>
        <v>-9733.859999999986</v>
      </c>
      <c r="N228" s="71">
        <f t="shared" si="139"/>
        <v>324292</v>
      </c>
      <c r="O228" s="71">
        <f t="shared" si="140"/>
        <v>180292</v>
      </c>
      <c r="P228" s="71">
        <f t="shared" si="141"/>
        <v>170558.14</v>
      </c>
      <c r="Q228" s="74">
        <f t="shared" si="142"/>
        <v>94.601058283229435</v>
      </c>
      <c r="R228" s="71">
        <f t="shared" si="143"/>
        <v>-9733.859999999986</v>
      </c>
      <c r="S228" s="44"/>
      <c r="T228" s="44"/>
      <c r="U228" s="17"/>
      <c r="V228" s="17"/>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17"/>
      <c r="BH228" s="17"/>
      <c r="BI228" s="17"/>
      <c r="BJ228" s="17"/>
      <c r="BK228" s="17"/>
      <c r="BL228" s="17"/>
      <c r="BM228" s="17"/>
      <c r="BN228" s="17"/>
      <c r="BO228" s="17"/>
      <c r="BP228" s="17"/>
      <c r="BQ228" s="17"/>
      <c r="BR228" s="17"/>
      <c r="BS228" s="17"/>
      <c r="BT228" s="17"/>
      <c r="BU228" s="17"/>
      <c r="BV228" s="17"/>
      <c r="BW228" s="17"/>
      <c r="BX228" s="17"/>
      <c r="BY228" s="17"/>
      <c r="BZ228" s="17"/>
      <c r="CA228" s="17"/>
      <c r="CB228" s="17"/>
      <c r="CC228" s="17"/>
      <c r="CD228" s="17"/>
      <c r="CE228" s="17"/>
      <c r="CF228" s="17"/>
      <c r="CG228" s="17"/>
      <c r="CH228" s="17"/>
      <c r="CI228" s="17"/>
      <c r="CJ228" s="17"/>
      <c r="CK228" s="17"/>
      <c r="CL228" s="17"/>
      <c r="CM228" s="17"/>
      <c r="CN228" s="17"/>
      <c r="CO228" s="17"/>
      <c r="CP228" s="17"/>
      <c r="CQ228" s="17"/>
      <c r="CR228" s="17"/>
      <c r="CS228" s="17"/>
      <c r="CT228" s="17"/>
      <c r="CU228" s="17"/>
      <c r="CV228" s="17"/>
      <c r="CW228" s="17"/>
      <c r="CX228" s="17"/>
      <c r="CY228" s="17"/>
      <c r="CZ228" s="17"/>
      <c r="DA228" s="17"/>
      <c r="DB228" s="17"/>
      <c r="DC228" s="17"/>
      <c r="DD228" s="17"/>
      <c r="DE228" s="17"/>
      <c r="DF228" s="17"/>
      <c r="DG228" s="17"/>
      <c r="DH228" s="17"/>
      <c r="DI228" s="17"/>
      <c r="DJ228" s="17"/>
      <c r="DK228" s="17"/>
      <c r="DL228" s="17"/>
      <c r="DM228" s="17"/>
      <c r="DN228" s="17"/>
      <c r="DO228" s="17"/>
      <c r="DP228" s="17"/>
      <c r="DQ228" s="17"/>
      <c r="DR228" s="17"/>
      <c r="DS228" s="17"/>
      <c r="DT228" s="17"/>
      <c r="DU228" s="17"/>
      <c r="DV228" s="17"/>
      <c r="DW228" s="17"/>
      <c r="DX228" s="17"/>
      <c r="DY228" s="17"/>
      <c r="DZ228" s="17"/>
      <c r="EA228" s="17"/>
      <c r="EB228" s="17"/>
      <c r="EC228" s="17"/>
      <c r="ED228" s="17"/>
      <c r="EE228" s="17"/>
      <c r="EF228" s="17"/>
      <c r="EG228" s="17"/>
      <c r="EH228" s="17"/>
      <c r="EI228" s="17"/>
      <c r="EJ228" s="17"/>
      <c r="EK228" s="17"/>
      <c r="EL228" s="17"/>
      <c r="EM228" s="17"/>
      <c r="EN228" s="17"/>
      <c r="EO228" s="17"/>
      <c r="EP228" s="17"/>
      <c r="EQ228" s="17"/>
      <c r="ER228" s="17"/>
      <c r="ES228" s="17"/>
      <c r="ET228" s="17"/>
      <c r="EU228" s="17"/>
      <c r="EV228" s="17"/>
      <c r="EW228" s="17"/>
      <c r="EX228" s="17"/>
      <c r="EY228" s="17"/>
      <c r="EZ228" s="17"/>
      <c r="FA228" s="17"/>
      <c r="FB228" s="17"/>
      <c r="FC228" s="17"/>
      <c r="FD228" s="17"/>
      <c r="FE228" s="17"/>
      <c r="FF228" s="17"/>
      <c r="FG228" s="17"/>
      <c r="FH228" s="17"/>
      <c r="FI228" s="17"/>
      <c r="FJ228" s="17"/>
      <c r="FK228" s="17"/>
      <c r="FL228" s="17"/>
      <c r="FM228" s="17"/>
      <c r="FN228" s="17"/>
      <c r="FO228" s="17"/>
      <c r="FP228" s="17"/>
      <c r="FQ228" s="17"/>
      <c r="FR228" s="17"/>
      <c r="FS228" s="17"/>
      <c r="FT228" s="17"/>
      <c r="FU228" s="17"/>
      <c r="FV228" s="17"/>
      <c r="FW228" s="17"/>
      <c r="FX228" s="17"/>
      <c r="FY228" s="17"/>
      <c r="FZ228" s="17"/>
      <c r="GA228" s="17"/>
      <c r="GB228" s="17"/>
      <c r="GC228" s="17"/>
      <c r="GD228" s="17"/>
      <c r="GE228" s="17"/>
      <c r="GF228" s="17"/>
      <c r="GG228" s="17"/>
      <c r="GH228" s="17"/>
      <c r="GI228" s="17"/>
      <c r="GJ228" s="17"/>
      <c r="GK228" s="17"/>
      <c r="GL228" s="17"/>
      <c r="GM228" s="17"/>
      <c r="GN228" s="17"/>
      <c r="GO228" s="17"/>
      <c r="GP228" s="17"/>
      <c r="GQ228" s="17"/>
      <c r="GR228" s="17"/>
      <c r="GS228" s="17"/>
      <c r="GT228" s="17"/>
      <c r="GU228" s="17"/>
      <c r="GV228" s="17"/>
      <c r="GW228" s="17"/>
      <c r="GX228" s="17"/>
      <c r="GY228" s="17"/>
      <c r="GZ228" s="17"/>
      <c r="HA228" s="17"/>
      <c r="HB228" s="17"/>
      <c r="HC228" s="17"/>
      <c r="HD228" s="17"/>
      <c r="HE228" s="17"/>
      <c r="HF228" s="17"/>
      <c r="HG228" s="17"/>
      <c r="HH228" s="17"/>
      <c r="HI228" s="17"/>
      <c r="HJ228" s="17"/>
      <c r="HK228" s="17"/>
      <c r="HL228" s="17"/>
      <c r="HM228" s="17"/>
      <c r="HN228" s="17"/>
      <c r="HO228" s="17"/>
      <c r="HP228" s="17"/>
      <c r="HQ228" s="17"/>
      <c r="HR228" s="17"/>
      <c r="HS228" s="17"/>
      <c r="HT228" s="17"/>
      <c r="HU228" s="17"/>
      <c r="HV228" s="17"/>
      <c r="HW228" s="17"/>
      <c r="HX228" s="17"/>
      <c r="HY228" s="17"/>
      <c r="HZ228" s="17"/>
      <c r="IA228" s="17"/>
      <c r="IB228" s="17"/>
      <c r="IC228" s="17"/>
      <c r="ID228" s="17"/>
      <c r="IE228" s="17"/>
      <c r="IF228" s="17"/>
      <c r="IG228" s="17"/>
      <c r="IH228" s="17"/>
      <c r="II228" s="17"/>
      <c r="IJ228" s="17"/>
      <c r="IK228" s="17"/>
    </row>
    <row r="229" spans="2:245" s="18" customFormat="1" ht="39.75" customHeight="1" x14ac:dyDescent="0.3">
      <c r="B229" s="169" t="s">
        <v>252</v>
      </c>
      <c r="C229" s="61" t="s">
        <v>253</v>
      </c>
      <c r="D229" s="75"/>
      <c r="E229" s="75"/>
      <c r="F229" s="75"/>
      <c r="G229" s="68"/>
      <c r="H229" s="67"/>
      <c r="I229" s="67">
        <v>324292</v>
      </c>
      <c r="J229" s="67">
        <v>180292</v>
      </c>
      <c r="K229" s="67">
        <v>170558.14</v>
      </c>
      <c r="L229" s="69">
        <f t="shared" si="146"/>
        <v>94.601058283229435</v>
      </c>
      <c r="M229" s="67">
        <f t="shared" si="147"/>
        <v>-9733.859999999986</v>
      </c>
      <c r="N229" s="67">
        <f t="shared" si="139"/>
        <v>324292</v>
      </c>
      <c r="O229" s="67">
        <f t="shared" si="140"/>
        <v>180292</v>
      </c>
      <c r="P229" s="67">
        <f t="shared" si="141"/>
        <v>170558.14</v>
      </c>
      <c r="Q229" s="70">
        <f t="shared" si="142"/>
        <v>94.601058283229435</v>
      </c>
      <c r="R229" s="67">
        <f t="shared" si="143"/>
        <v>-9733.859999999986</v>
      </c>
      <c r="S229" s="44"/>
      <c r="T229" s="44"/>
      <c r="U229" s="17"/>
      <c r="V229" s="17"/>
      <c r="W229" s="17"/>
      <c r="X229" s="17"/>
      <c r="Y229" s="17"/>
      <c r="Z229" s="17"/>
      <c r="AA229" s="17"/>
      <c r="AB229" s="17"/>
      <c r="AC229" s="17"/>
      <c r="AD229" s="17"/>
      <c r="AE229" s="17"/>
      <c r="AF229" s="17"/>
      <c r="AG229" s="17"/>
      <c r="AH229" s="17"/>
      <c r="AI229" s="17"/>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17"/>
      <c r="BG229" s="17"/>
      <c r="BH229" s="17"/>
      <c r="BI229" s="17"/>
      <c r="BJ229" s="17"/>
      <c r="BK229" s="17"/>
      <c r="BL229" s="17"/>
      <c r="BM229" s="17"/>
      <c r="BN229" s="17"/>
      <c r="BO229" s="17"/>
      <c r="BP229" s="17"/>
      <c r="BQ229" s="17"/>
      <c r="BR229" s="17"/>
      <c r="BS229" s="17"/>
      <c r="BT229" s="17"/>
      <c r="BU229" s="17"/>
      <c r="BV229" s="17"/>
      <c r="BW229" s="17"/>
      <c r="BX229" s="17"/>
      <c r="BY229" s="17"/>
      <c r="BZ229" s="17"/>
      <c r="CA229" s="17"/>
      <c r="CB229" s="17"/>
      <c r="CC229" s="17"/>
      <c r="CD229" s="17"/>
      <c r="CE229" s="17"/>
      <c r="CF229" s="17"/>
      <c r="CG229" s="17"/>
      <c r="CH229" s="17"/>
      <c r="CI229" s="17"/>
      <c r="CJ229" s="17"/>
      <c r="CK229" s="17"/>
      <c r="CL229" s="17"/>
      <c r="CM229" s="17"/>
      <c r="CN229" s="17"/>
      <c r="CO229" s="17"/>
      <c r="CP229" s="17"/>
      <c r="CQ229" s="17"/>
      <c r="CR229" s="17"/>
      <c r="CS229" s="17"/>
      <c r="CT229" s="17"/>
      <c r="CU229" s="17"/>
      <c r="CV229" s="17"/>
      <c r="CW229" s="17"/>
      <c r="CX229" s="17"/>
      <c r="CY229" s="17"/>
      <c r="CZ229" s="17"/>
      <c r="DA229" s="17"/>
      <c r="DB229" s="17"/>
      <c r="DC229" s="17"/>
      <c r="DD229" s="17"/>
      <c r="DE229" s="17"/>
      <c r="DF229" s="17"/>
      <c r="DG229" s="17"/>
      <c r="DH229" s="17"/>
      <c r="DI229" s="17"/>
      <c r="DJ229" s="17"/>
      <c r="DK229" s="17"/>
      <c r="DL229" s="17"/>
      <c r="DM229" s="17"/>
      <c r="DN229" s="17"/>
      <c r="DO229" s="17"/>
      <c r="DP229" s="17"/>
      <c r="DQ229" s="17"/>
      <c r="DR229" s="17"/>
      <c r="DS229" s="17"/>
      <c r="DT229" s="17"/>
      <c r="DU229" s="17"/>
      <c r="DV229" s="17"/>
      <c r="DW229" s="17"/>
      <c r="DX229" s="17"/>
      <c r="DY229" s="17"/>
      <c r="DZ229" s="17"/>
      <c r="EA229" s="17"/>
      <c r="EB229" s="17"/>
      <c r="EC229" s="17"/>
      <c r="ED229" s="17"/>
      <c r="EE229" s="17"/>
      <c r="EF229" s="17"/>
      <c r="EG229" s="17"/>
      <c r="EH229" s="17"/>
      <c r="EI229" s="17"/>
      <c r="EJ229" s="17"/>
      <c r="EK229" s="17"/>
      <c r="EL229" s="17"/>
      <c r="EM229" s="17"/>
      <c r="EN229" s="17"/>
      <c r="EO229" s="17"/>
      <c r="EP229" s="17"/>
      <c r="EQ229" s="17"/>
      <c r="ER229" s="17"/>
      <c r="ES229" s="17"/>
      <c r="ET229" s="17"/>
      <c r="EU229" s="17"/>
      <c r="EV229" s="17"/>
      <c r="EW229" s="17"/>
      <c r="EX229" s="17"/>
      <c r="EY229" s="17"/>
      <c r="EZ229" s="17"/>
      <c r="FA229" s="17"/>
      <c r="FB229" s="17"/>
      <c r="FC229" s="17"/>
      <c r="FD229" s="17"/>
      <c r="FE229" s="17"/>
      <c r="FF229" s="17"/>
      <c r="FG229" s="17"/>
      <c r="FH229" s="17"/>
      <c r="FI229" s="17"/>
      <c r="FJ229" s="17"/>
      <c r="FK229" s="17"/>
      <c r="FL229" s="17"/>
      <c r="FM229" s="17"/>
      <c r="FN229" s="17"/>
      <c r="FO229" s="17"/>
      <c r="FP229" s="17"/>
      <c r="FQ229" s="17"/>
      <c r="FR229" s="17"/>
      <c r="FS229" s="17"/>
      <c r="FT229" s="17"/>
      <c r="FU229" s="17"/>
      <c r="FV229" s="17"/>
      <c r="FW229" s="17"/>
      <c r="FX229" s="17"/>
      <c r="FY229" s="17"/>
      <c r="FZ229" s="17"/>
      <c r="GA229" s="17"/>
      <c r="GB229" s="17"/>
      <c r="GC229" s="17"/>
      <c r="GD229" s="17"/>
      <c r="GE229" s="17"/>
      <c r="GF229" s="17"/>
      <c r="GG229" s="17"/>
      <c r="GH229" s="17"/>
      <c r="GI229" s="17"/>
      <c r="GJ229" s="17"/>
      <c r="GK229" s="17"/>
      <c r="GL229" s="17"/>
      <c r="GM229" s="17"/>
      <c r="GN229" s="17"/>
      <c r="GO229" s="17"/>
      <c r="GP229" s="17"/>
      <c r="GQ229" s="17"/>
      <c r="GR229" s="17"/>
      <c r="GS229" s="17"/>
      <c r="GT229" s="17"/>
      <c r="GU229" s="17"/>
      <c r="GV229" s="17"/>
      <c r="GW229" s="17"/>
      <c r="GX229" s="17"/>
      <c r="GY229" s="17"/>
      <c r="GZ229" s="17"/>
      <c r="HA229" s="17"/>
      <c r="HB229" s="17"/>
      <c r="HC229" s="17"/>
      <c r="HD229" s="17"/>
      <c r="HE229" s="17"/>
      <c r="HF229" s="17"/>
      <c r="HG229" s="17"/>
      <c r="HH229" s="17"/>
      <c r="HI229" s="17"/>
      <c r="HJ229" s="17"/>
      <c r="HK229" s="17"/>
      <c r="HL229" s="17"/>
      <c r="HM229" s="17"/>
      <c r="HN229" s="17"/>
      <c r="HO229" s="17"/>
      <c r="HP229" s="17"/>
      <c r="HQ229" s="17"/>
      <c r="HR229" s="17"/>
      <c r="HS229" s="17"/>
      <c r="HT229" s="17"/>
      <c r="HU229" s="17"/>
      <c r="HV229" s="17"/>
      <c r="HW229" s="17"/>
      <c r="HX229" s="17"/>
      <c r="HY229" s="17"/>
      <c r="HZ229" s="17"/>
      <c r="IA229" s="17"/>
      <c r="IB229" s="17"/>
      <c r="IC229" s="17"/>
      <c r="ID229" s="17"/>
      <c r="IE229" s="17"/>
      <c r="IF229" s="17"/>
      <c r="IG229" s="17"/>
      <c r="IH229" s="17"/>
      <c r="II229" s="17"/>
      <c r="IJ229" s="17"/>
      <c r="IK229" s="17"/>
    </row>
    <row r="230" spans="2:245" s="32" customFormat="1" ht="30" customHeight="1" x14ac:dyDescent="0.2">
      <c r="B230" s="139" t="s">
        <v>155</v>
      </c>
      <c r="C230" s="180" t="s">
        <v>13</v>
      </c>
      <c r="D230" s="71">
        <f>SUM(D231)</f>
        <v>168999</v>
      </c>
      <c r="E230" s="71">
        <f t="shared" ref="E230:F230" si="148">SUM(E231)</f>
        <v>0</v>
      </c>
      <c r="F230" s="71">
        <f t="shared" si="148"/>
        <v>0</v>
      </c>
      <c r="G230" s="72">
        <v>0</v>
      </c>
      <c r="H230" s="71">
        <f t="shared" si="138"/>
        <v>0</v>
      </c>
      <c r="I230" s="71"/>
      <c r="J230" s="71"/>
      <c r="K230" s="71"/>
      <c r="L230" s="65"/>
      <c r="M230" s="67"/>
      <c r="N230" s="71">
        <f t="shared" si="139"/>
        <v>168999</v>
      </c>
      <c r="O230" s="71">
        <f t="shared" si="140"/>
        <v>0</v>
      </c>
      <c r="P230" s="71">
        <f t="shared" si="141"/>
        <v>0</v>
      </c>
      <c r="Q230" s="74">
        <v>0</v>
      </c>
      <c r="R230" s="71">
        <f t="shared" si="143"/>
        <v>0</v>
      </c>
      <c r="S230" s="45"/>
      <c r="T230" s="45"/>
      <c r="U230" s="31"/>
      <c r="V230" s="31"/>
      <c r="W230" s="31"/>
      <c r="X230" s="31"/>
      <c r="Y230" s="31"/>
      <c r="Z230" s="31"/>
      <c r="AA230" s="31"/>
      <c r="AB230" s="31"/>
      <c r="AC230" s="31"/>
      <c r="AD230" s="31"/>
      <c r="AE230" s="31"/>
      <c r="AF230" s="31"/>
      <c r="AG230" s="31"/>
      <c r="AH230" s="31"/>
      <c r="AI230" s="31"/>
      <c r="AJ230" s="31"/>
      <c r="AK230" s="31"/>
      <c r="AL230" s="31"/>
      <c r="AM230" s="31"/>
      <c r="AN230" s="31"/>
      <c r="AO230" s="31"/>
      <c r="AP230" s="31"/>
      <c r="AQ230" s="31"/>
      <c r="AR230" s="31"/>
      <c r="AS230" s="31"/>
      <c r="AT230" s="31"/>
      <c r="AU230" s="31"/>
      <c r="AV230" s="31"/>
      <c r="AW230" s="31"/>
      <c r="AX230" s="31"/>
      <c r="AY230" s="31"/>
      <c r="AZ230" s="31"/>
      <c r="BA230" s="31"/>
      <c r="BB230" s="31"/>
      <c r="BC230" s="31"/>
      <c r="BD230" s="31"/>
      <c r="BE230" s="31"/>
      <c r="BF230" s="31"/>
      <c r="BG230" s="31"/>
      <c r="BH230" s="31"/>
      <c r="BI230" s="31"/>
      <c r="BJ230" s="31"/>
      <c r="BK230" s="31"/>
      <c r="BL230" s="31"/>
      <c r="BM230" s="31"/>
      <c r="BN230" s="31"/>
      <c r="BO230" s="31"/>
      <c r="BP230" s="31"/>
      <c r="BQ230" s="31"/>
      <c r="BR230" s="31"/>
      <c r="BS230" s="31"/>
      <c r="BT230" s="31"/>
      <c r="BU230" s="31"/>
      <c r="BV230" s="31"/>
      <c r="BW230" s="31"/>
      <c r="BX230" s="31"/>
      <c r="BY230" s="31"/>
      <c r="BZ230" s="31"/>
      <c r="CA230" s="31"/>
      <c r="CB230" s="31"/>
      <c r="CC230" s="31"/>
      <c r="CD230" s="31"/>
      <c r="CE230" s="31"/>
      <c r="CF230" s="31"/>
      <c r="CG230" s="31"/>
      <c r="CH230" s="31"/>
      <c r="CI230" s="31"/>
      <c r="CJ230" s="31"/>
      <c r="CK230" s="31"/>
      <c r="CL230" s="31"/>
      <c r="CM230" s="31"/>
      <c r="CN230" s="31"/>
      <c r="CO230" s="31"/>
      <c r="CP230" s="31"/>
      <c r="CQ230" s="31"/>
      <c r="CR230" s="31"/>
      <c r="CS230" s="31"/>
      <c r="CT230" s="31"/>
      <c r="CU230" s="31"/>
      <c r="CV230" s="31"/>
      <c r="CW230" s="31"/>
      <c r="CX230" s="31"/>
      <c r="CY230" s="31"/>
      <c r="CZ230" s="31"/>
      <c r="DA230" s="31"/>
      <c r="DB230" s="31"/>
      <c r="DC230" s="31"/>
      <c r="DD230" s="31"/>
      <c r="DE230" s="31"/>
      <c r="DF230" s="31"/>
      <c r="DG230" s="31"/>
      <c r="DH230" s="31"/>
      <c r="DI230" s="31"/>
      <c r="DJ230" s="31"/>
      <c r="DK230" s="31"/>
      <c r="DL230" s="31"/>
      <c r="DM230" s="31"/>
      <c r="DN230" s="31"/>
      <c r="DO230" s="31"/>
      <c r="DP230" s="31"/>
      <c r="DQ230" s="31"/>
      <c r="DR230" s="31"/>
      <c r="DS230" s="31"/>
      <c r="DT230" s="31"/>
      <c r="DU230" s="31"/>
      <c r="DV230" s="31"/>
      <c r="DW230" s="31"/>
      <c r="DX230" s="31"/>
      <c r="DY230" s="31"/>
      <c r="DZ230" s="31"/>
      <c r="EA230" s="31"/>
      <c r="EB230" s="31"/>
      <c r="EC230" s="31"/>
      <c r="ED230" s="31"/>
      <c r="EE230" s="31"/>
      <c r="EF230" s="31"/>
      <c r="EG230" s="31"/>
      <c r="EH230" s="31"/>
      <c r="EI230" s="31"/>
      <c r="EJ230" s="31"/>
      <c r="EK230" s="31"/>
      <c r="EL230" s="31"/>
      <c r="EM230" s="31"/>
      <c r="EN230" s="31"/>
      <c r="EO230" s="31"/>
      <c r="EP230" s="31"/>
      <c r="EQ230" s="31"/>
      <c r="ER230" s="31"/>
      <c r="ES230" s="31"/>
      <c r="ET230" s="31"/>
      <c r="EU230" s="31"/>
      <c r="EV230" s="31"/>
      <c r="EW230" s="31"/>
      <c r="EX230" s="31"/>
      <c r="EY230" s="31"/>
      <c r="EZ230" s="31"/>
      <c r="FA230" s="31"/>
      <c r="FB230" s="31"/>
      <c r="FC230" s="31"/>
      <c r="FD230" s="31"/>
      <c r="FE230" s="31"/>
      <c r="FF230" s="31"/>
      <c r="FG230" s="31"/>
      <c r="FH230" s="31"/>
      <c r="FI230" s="31"/>
      <c r="FJ230" s="31"/>
      <c r="FK230" s="31"/>
      <c r="FL230" s="31"/>
      <c r="FM230" s="31"/>
      <c r="FN230" s="31"/>
      <c r="FO230" s="31"/>
      <c r="FP230" s="31"/>
      <c r="FQ230" s="31"/>
      <c r="FR230" s="31"/>
      <c r="FS230" s="31"/>
      <c r="FT230" s="31"/>
      <c r="FU230" s="31"/>
      <c r="FV230" s="31"/>
      <c r="FW230" s="31"/>
      <c r="FX230" s="31"/>
      <c r="FY230" s="31"/>
      <c r="FZ230" s="31"/>
      <c r="GA230" s="31"/>
      <c r="GB230" s="31"/>
      <c r="GC230" s="31"/>
      <c r="GD230" s="31"/>
      <c r="GE230" s="31"/>
      <c r="GF230" s="31"/>
      <c r="GG230" s="31"/>
      <c r="GH230" s="31"/>
      <c r="GI230" s="31"/>
      <c r="GJ230" s="31"/>
      <c r="GK230" s="31"/>
      <c r="GL230" s="31"/>
      <c r="GM230" s="31"/>
      <c r="GN230" s="31"/>
      <c r="GO230" s="31"/>
      <c r="GP230" s="31"/>
      <c r="GQ230" s="31"/>
      <c r="GR230" s="31"/>
      <c r="GS230" s="31"/>
      <c r="GT230" s="31"/>
      <c r="GU230" s="31"/>
      <c r="GV230" s="31"/>
      <c r="GW230" s="31"/>
      <c r="GX230" s="31"/>
      <c r="GY230" s="31"/>
      <c r="GZ230" s="31"/>
      <c r="HA230" s="31"/>
      <c r="HB230" s="31"/>
      <c r="HC230" s="31"/>
      <c r="HD230" s="31"/>
      <c r="HE230" s="31"/>
      <c r="HF230" s="31"/>
      <c r="HG230" s="31"/>
      <c r="HH230" s="31"/>
      <c r="HI230" s="31"/>
      <c r="HJ230" s="31"/>
      <c r="HK230" s="31"/>
      <c r="HL230" s="31"/>
      <c r="HM230" s="31"/>
      <c r="HN230" s="31"/>
      <c r="HO230" s="31"/>
      <c r="HP230" s="31"/>
      <c r="HQ230" s="31"/>
      <c r="HR230" s="31"/>
      <c r="HS230" s="31"/>
      <c r="HT230" s="31"/>
      <c r="HU230" s="31"/>
      <c r="HV230" s="31"/>
      <c r="HW230" s="31"/>
      <c r="HX230" s="31"/>
      <c r="HY230" s="31"/>
      <c r="HZ230" s="31"/>
      <c r="IA230" s="31"/>
      <c r="IB230" s="31"/>
      <c r="IC230" s="31"/>
      <c r="ID230" s="31"/>
      <c r="IE230" s="31"/>
      <c r="IF230" s="31"/>
      <c r="IG230" s="31"/>
      <c r="IH230" s="31"/>
      <c r="II230" s="31"/>
      <c r="IJ230" s="31"/>
      <c r="IK230" s="31"/>
    </row>
    <row r="231" spans="2:245" s="14" customFormat="1" ht="33.75" customHeight="1" x14ac:dyDescent="0.3">
      <c r="B231" s="55" t="s">
        <v>314</v>
      </c>
      <c r="C231" s="170" t="s">
        <v>315</v>
      </c>
      <c r="D231" s="67">
        <v>168999</v>
      </c>
      <c r="E231" s="67">
        <v>0</v>
      </c>
      <c r="F231" s="67">
        <v>0</v>
      </c>
      <c r="G231" s="68">
        <v>0</v>
      </c>
      <c r="H231" s="67">
        <f t="shared" si="138"/>
        <v>0</v>
      </c>
      <c r="I231" s="63"/>
      <c r="J231" s="63"/>
      <c r="K231" s="67"/>
      <c r="L231" s="65"/>
      <c r="M231" s="67"/>
      <c r="N231" s="67">
        <f t="shared" si="139"/>
        <v>168999</v>
      </c>
      <c r="O231" s="67">
        <f t="shared" si="140"/>
        <v>0</v>
      </c>
      <c r="P231" s="67">
        <f t="shared" si="141"/>
        <v>0</v>
      </c>
      <c r="Q231" s="70">
        <v>0</v>
      </c>
      <c r="R231" s="67">
        <f t="shared" si="143"/>
        <v>0</v>
      </c>
      <c r="S231" s="15"/>
      <c r="T231" s="15"/>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BR231" s="13"/>
      <c r="BS231" s="13"/>
      <c r="BT231" s="13"/>
      <c r="BU231" s="13"/>
      <c r="BV231" s="13"/>
      <c r="BW231" s="13"/>
      <c r="BX231" s="13"/>
      <c r="BY231" s="13"/>
      <c r="BZ231" s="13"/>
      <c r="CA231" s="13"/>
      <c r="CB231" s="13"/>
      <c r="CC231" s="13"/>
      <c r="CD231" s="13"/>
      <c r="CE231" s="13"/>
      <c r="CF231" s="13"/>
      <c r="CG231" s="13"/>
      <c r="CH231" s="13"/>
      <c r="CI231" s="13"/>
      <c r="CJ231" s="13"/>
      <c r="CK231" s="13"/>
      <c r="CL231" s="13"/>
      <c r="CM231" s="13"/>
      <c r="CN231" s="13"/>
      <c r="CO231" s="13"/>
      <c r="CP231" s="13"/>
      <c r="CQ231" s="13"/>
      <c r="CR231" s="13"/>
      <c r="CS231" s="13"/>
      <c r="CT231" s="13"/>
      <c r="CU231" s="13"/>
      <c r="CV231" s="13"/>
      <c r="CW231" s="13"/>
      <c r="CX231" s="13"/>
      <c r="CY231" s="13"/>
      <c r="CZ231" s="13"/>
      <c r="DA231" s="13"/>
      <c r="DB231" s="13"/>
      <c r="DC231" s="13"/>
      <c r="DD231" s="13"/>
      <c r="DE231" s="13"/>
      <c r="DF231" s="13"/>
      <c r="DG231" s="13"/>
      <c r="DH231" s="13"/>
      <c r="DI231" s="13"/>
      <c r="DJ231" s="13"/>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U231" s="13"/>
      <c r="EV231" s="13"/>
      <c r="EW231" s="13"/>
      <c r="EX231" s="13"/>
      <c r="EY231" s="13"/>
      <c r="EZ231" s="13"/>
      <c r="FA231" s="13"/>
      <c r="FB231" s="13"/>
      <c r="FC231" s="13"/>
      <c r="FD231" s="13"/>
      <c r="FE231" s="13"/>
      <c r="FF231" s="13"/>
      <c r="FG231" s="13"/>
      <c r="FH231" s="13"/>
      <c r="FI231" s="13"/>
      <c r="FJ231" s="13"/>
      <c r="FK231" s="13"/>
      <c r="FL231" s="13"/>
      <c r="FM231" s="13"/>
      <c r="FN231" s="13"/>
      <c r="FO231" s="13"/>
      <c r="FP231" s="13"/>
      <c r="FQ231" s="13"/>
      <c r="FR231" s="13"/>
      <c r="FS231" s="13"/>
      <c r="FT231" s="13"/>
      <c r="FU231" s="13"/>
      <c r="FV231" s="13"/>
      <c r="FW231" s="13"/>
      <c r="FX231" s="13"/>
      <c r="FY231" s="13"/>
      <c r="FZ231" s="13"/>
      <c r="GA231" s="13"/>
      <c r="GB231" s="13"/>
      <c r="GC231" s="13"/>
      <c r="GD231" s="13"/>
      <c r="GE231" s="13"/>
      <c r="GF231" s="13"/>
      <c r="GG231" s="13"/>
      <c r="GH231" s="13"/>
      <c r="GI231" s="13"/>
      <c r="GJ231" s="13"/>
      <c r="GK231" s="13"/>
      <c r="GL231" s="13"/>
      <c r="GM231" s="13"/>
      <c r="GN231" s="13"/>
      <c r="GO231" s="13"/>
      <c r="GP231" s="13"/>
      <c r="GQ231" s="13"/>
      <c r="GR231" s="13"/>
      <c r="GS231" s="13"/>
      <c r="GT231" s="13"/>
      <c r="GU231" s="13"/>
      <c r="GV231" s="13"/>
      <c r="GW231" s="13"/>
      <c r="GX231" s="13"/>
      <c r="GY231" s="13"/>
      <c r="GZ231" s="13"/>
      <c r="HA231" s="13"/>
      <c r="HB231" s="13"/>
      <c r="HC231" s="13"/>
      <c r="HD231" s="13"/>
      <c r="HE231" s="13"/>
      <c r="HF231" s="13"/>
      <c r="HG231" s="13"/>
      <c r="HH231" s="13"/>
      <c r="HI231" s="13"/>
      <c r="HJ231" s="13"/>
      <c r="HK231" s="13"/>
      <c r="HL231" s="13"/>
      <c r="HM231" s="13"/>
      <c r="HN231" s="13"/>
      <c r="HO231" s="13"/>
      <c r="HP231" s="13"/>
      <c r="HQ231" s="13"/>
      <c r="HR231" s="13"/>
      <c r="HS231" s="13"/>
      <c r="HT231" s="13"/>
      <c r="HU231" s="13"/>
      <c r="HV231" s="13"/>
      <c r="HW231" s="13"/>
      <c r="HX231" s="13"/>
      <c r="HY231" s="13"/>
      <c r="HZ231" s="13"/>
      <c r="IA231" s="13"/>
      <c r="IB231" s="13"/>
      <c r="IC231" s="13"/>
      <c r="ID231" s="13"/>
      <c r="IE231" s="13"/>
      <c r="IF231" s="13"/>
      <c r="IG231" s="13"/>
      <c r="IH231" s="13"/>
      <c r="II231" s="13"/>
      <c r="IJ231" s="13"/>
      <c r="IK231" s="13"/>
    </row>
    <row r="232" spans="2:245" s="18" customFormat="1" ht="45" customHeight="1" x14ac:dyDescent="0.3">
      <c r="B232" s="139"/>
      <c r="C232" s="181" t="s">
        <v>321</v>
      </c>
      <c r="D232" s="182">
        <f>SUM(D80+D85+D115+D170+D176+D191+D201+D222+D109)</f>
        <v>772590832.51999998</v>
      </c>
      <c r="E232" s="182">
        <f>SUM(E80+E85+E115+E170+E176+E191+E201+E222+E109)</f>
        <v>498988668.39999998</v>
      </c>
      <c r="F232" s="182">
        <f>SUM(F80+F85+F115+F170+F176+F191+F201+F222+F109)</f>
        <v>436566898.0800001</v>
      </c>
      <c r="G232" s="64">
        <f t="shared" si="137"/>
        <v>87.490343113370812</v>
      </c>
      <c r="H232" s="63">
        <f t="shared" si="138"/>
        <v>-62421770.319999874</v>
      </c>
      <c r="I232" s="63">
        <f>SUM(I80+I85+I109+I115+I170+I176+I191+I201+I222)</f>
        <v>33776222</v>
      </c>
      <c r="J232" s="63">
        <f>SUM(J80+J85+J109+J115+J170+J176+J191+J201+J222)</f>
        <v>29702558.170000002</v>
      </c>
      <c r="K232" s="63">
        <f>SUM(K80+K85+K109+K115+K170+K176+K191+K201+K222)</f>
        <v>9539924.620000001</v>
      </c>
      <c r="L232" s="65">
        <f t="shared" si="146"/>
        <v>32.118191858758678</v>
      </c>
      <c r="M232" s="63">
        <f t="shared" si="147"/>
        <v>-20162633.550000001</v>
      </c>
      <c r="N232" s="63">
        <f t="shared" si="139"/>
        <v>806367054.51999998</v>
      </c>
      <c r="O232" s="63">
        <f t="shared" si="140"/>
        <v>528691226.56999999</v>
      </c>
      <c r="P232" s="63">
        <f t="shared" si="141"/>
        <v>446106822.70000011</v>
      </c>
      <c r="Q232" s="66">
        <f t="shared" si="142"/>
        <v>84.379463906412013</v>
      </c>
      <c r="R232" s="63">
        <f t="shared" si="143"/>
        <v>-82584403.869999886</v>
      </c>
      <c r="S232" s="43"/>
      <c r="T232" s="44"/>
      <c r="U232" s="17"/>
      <c r="V232" s="17"/>
      <c r="W232" s="17"/>
      <c r="X232" s="17"/>
      <c r="Y232" s="17"/>
      <c r="Z232" s="17"/>
      <c r="AA232" s="17"/>
      <c r="AB232" s="17"/>
      <c r="AC232" s="17"/>
      <c r="AD232" s="17"/>
      <c r="AE232" s="17"/>
      <c r="AF232" s="17"/>
      <c r="AG232" s="17"/>
      <c r="AH232" s="17"/>
      <c r="AI232" s="17"/>
      <c r="AJ232" s="17"/>
      <c r="AK232" s="17"/>
      <c r="AL232" s="17"/>
      <c r="AM232" s="17"/>
      <c r="AN232" s="17"/>
      <c r="AO232" s="17"/>
      <c r="AP232" s="17"/>
      <c r="AQ232" s="17"/>
      <c r="AR232" s="17"/>
      <c r="AS232" s="17"/>
      <c r="AT232" s="17"/>
      <c r="AU232" s="17"/>
      <c r="AV232" s="17"/>
      <c r="AW232" s="17"/>
      <c r="AX232" s="17"/>
      <c r="AY232" s="17"/>
      <c r="AZ232" s="17"/>
      <c r="BA232" s="17"/>
      <c r="BB232" s="17"/>
      <c r="BC232" s="17"/>
      <c r="BD232" s="17"/>
      <c r="BE232" s="17"/>
      <c r="BF232" s="17"/>
      <c r="BG232" s="17"/>
      <c r="BH232" s="17"/>
      <c r="BI232" s="17"/>
      <c r="BJ232" s="17"/>
      <c r="BK232" s="17"/>
      <c r="BL232" s="17"/>
      <c r="BM232" s="17"/>
      <c r="BN232" s="17"/>
      <c r="BO232" s="17"/>
      <c r="BP232" s="17"/>
      <c r="BQ232" s="17"/>
      <c r="BR232" s="17"/>
      <c r="BS232" s="17"/>
      <c r="BT232" s="17"/>
      <c r="BU232" s="17"/>
      <c r="BV232" s="17"/>
      <c r="BW232" s="17"/>
      <c r="BX232" s="17"/>
      <c r="BY232" s="17"/>
      <c r="BZ232" s="17"/>
      <c r="CA232" s="17"/>
      <c r="CB232" s="17"/>
      <c r="CC232" s="17"/>
      <c r="CD232" s="17"/>
      <c r="CE232" s="17"/>
      <c r="CF232" s="17"/>
      <c r="CG232" s="17"/>
      <c r="CH232" s="17"/>
      <c r="CI232" s="17"/>
      <c r="CJ232" s="17"/>
      <c r="CK232" s="17"/>
      <c r="CL232" s="17"/>
      <c r="CM232" s="17"/>
      <c r="CN232" s="17"/>
      <c r="CO232" s="17"/>
      <c r="CP232" s="17"/>
      <c r="CQ232" s="17"/>
      <c r="CR232" s="17"/>
      <c r="CS232" s="17"/>
      <c r="CT232" s="17"/>
      <c r="CU232" s="17"/>
      <c r="CV232" s="17"/>
      <c r="CW232" s="17"/>
      <c r="CX232" s="17"/>
      <c r="CY232" s="17"/>
      <c r="CZ232" s="17"/>
      <c r="DA232" s="17"/>
      <c r="DB232" s="17"/>
      <c r="DC232" s="17"/>
      <c r="DD232" s="17"/>
      <c r="DE232" s="17"/>
      <c r="DF232" s="17"/>
      <c r="DG232" s="17"/>
      <c r="DH232" s="17"/>
      <c r="DI232" s="17"/>
      <c r="DJ232" s="17"/>
      <c r="DK232" s="17"/>
      <c r="DL232" s="17"/>
      <c r="DM232" s="17"/>
      <c r="DN232" s="17"/>
      <c r="DO232" s="17"/>
      <c r="DP232" s="17"/>
      <c r="DQ232" s="17"/>
      <c r="DR232" s="17"/>
      <c r="DS232" s="17"/>
      <c r="DT232" s="17"/>
      <c r="DU232" s="17"/>
      <c r="DV232" s="17"/>
      <c r="DW232" s="17"/>
      <c r="DX232" s="17"/>
      <c r="DY232" s="17"/>
      <c r="DZ232" s="17"/>
      <c r="EA232" s="17"/>
      <c r="EB232" s="17"/>
      <c r="EC232" s="17"/>
      <c r="ED232" s="17"/>
      <c r="EE232" s="17"/>
      <c r="EF232" s="17"/>
      <c r="EG232" s="17"/>
      <c r="EH232" s="17"/>
      <c r="EI232" s="17"/>
      <c r="EJ232" s="17"/>
      <c r="EK232" s="17"/>
      <c r="EL232" s="17"/>
      <c r="EM232" s="17"/>
      <c r="EN232" s="17"/>
      <c r="EO232" s="17"/>
      <c r="EP232" s="17"/>
      <c r="EQ232" s="17"/>
      <c r="ER232" s="17"/>
      <c r="ES232" s="17"/>
      <c r="ET232" s="17"/>
      <c r="EU232" s="17"/>
      <c r="EV232" s="17"/>
      <c r="EW232" s="17"/>
      <c r="EX232" s="17"/>
      <c r="EY232" s="17"/>
      <c r="EZ232" s="17"/>
      <c r="FA232" s="17"/>
      <c r="FB232" s="17"/>
      <c r="FC232" s="17"/>
      <c r="FD232" s="17"/>
      <c r="FE232" s="17"/>
      <c r="FF232" s="17"/>
      <c r="FG232" s="17"/>
      <c r="FH232" s="17"/>
      <c r="FI232" s="17"/>
      <c r="FJ232" s="17"/>
      <c r="FK232" s="17"/>
      <c r="FL232" s="17"/>
      <c r="FM232" s="17"/>
      <c r="FN232" s="17"/>
      <c r="FO232" s="17"/>
      <c r="FP232" s="17"/>
      <c r="FQ232" s="17"/>
      <c r="FR232" s="17"/>
      <c r="FS232" s="17"/>
      <c r="FT232" s="17"/>
      <c r="FU232" s="17"/>
      <c r="FV232" s="17"/>
      <c r="FW232" s="17"/>
      <c r="FX232" s="17"/>
      <c r="FY232" s="17"/>
      <c r="FZ232" s="17"/>
      <c r="GA232" s="17"/>
      <c r="GB232" s="17"/>
      <c r="GC232" s="17"/>
      <c r="GD232" s="17"/>
      <c r="GE232" s="17"/>
      <c r="GF232" s="17"/>
      <c r="GG232" s="17"/>
      <c r="GH232" s="17"/>
      <c r="GI232" s="17"/>
      <c r="GJ232" s="17"/>
      <c r="GK232" s="17"/>
      <c r="GL232" s="17"/>
      <c r="GM232" s="17"/>
      <c r="GN232" s="17"/>
      <c r="GO232" s="17"/>
      <c r="GP232" s="17"/>
      <c r="GQ232" s="17"/>
      <c r="GR232" s="17"/>
      <c r="GS232" s="17"/>
      <c r="GT232" s="17"/>
      <c r="GU232" s="17"/>
      <c r="GV232" s="17"/>
      <c r="GW232" s="17"/>
      <c r="GX232" s="17"/>
      <c r="GY232" s="17"/>
      <c r="GZ232" s="17"/>
      <c r="HA232" s="17"/>
      <c r="HB232" s="17"/>
      <c r="HC232" s="17"/>
      <c r="HD232" s="17"/>
      <c r="HE232" s="17"/>
      <c r="HF232" s="17"/>
      <c r="HG232" s="17"/>
      <c r="HH232" s="17"/>
      <c r="HI232" s="17"/>
      <c r="HJ232" s="17"/>
      <c r="HK232" s="17"/>
      <c r="HL232" s="17"/>
      <c r="HM232" s="17"/>
      <c r="HN232" s="17"/>
      <c r="HO232" s="17"/>
      <c r="HP232" s="17"/>
      <c r="HQ232" s="17"/>
      <c r="HR232" s="17"/>
      <c r="HS232" s="17"/>
      <c r="HT232" s="17"/>
      <c r="HU232" s="17"/>
      <c r="HV232" s="17"/>
      <c r="HW232" s="17"/>
      <c r="HX232" s="17"/>
      <c r="HY232" s="17"/>
      <c r="HZ232" s="17"/>
      <c r="IA232" s="17"/>
      <c r="IB232" s="17"/>
      <c r="IC232" s="17"/>
      <c r="ID232" s="17"/>
      <c r="IE232" s="17"/>
      <c r="IF232" s="17"/>
      <c r="IG232" s="17"/>
      <c r="IH232" s="17"/>
      <c r="II232" s="17"/>
      <c r="IJ232" s="17"/>
      <c r="IK232" s="17"/>
    </row>
    <row r="233" spans="2:245" s="7" customFormat="1" ht="17.25" hidden="1" customHeight="1" x14ac:dyDescent="0.3">
      <c r="B233" s="55"/>
      <c r="C233" s="90"/>
      <c r="D233" s="71"/>
      <c r="E233" s="71"/>
      <c r="F233" s="71"/>
      <c r="G233" s="64" t="e">
        <f t="shared" si="137"/>
        <v>#DIV/0!</v>
      </c>
      <c r="H233" s="63">
        <f t="shared" si="138"/>
        <v>0</v>
      </c>
      <c r="I233" s="63"/>
      <c r="J233" s="63"/>
      <c r="K233" s="67"/>
      <c r="L233" s="65" t="e">
        <f t="shared" si="146"/>
        <v>#DIV/0!</v>
      </c>
      <c r="M233" s="67">
        <f t="shared" si="147"/>
        <v>0</v>
      </c>
      <c r="N233" s="63">
        <f t="shared" si="139"/>
        <v>0</v>
      </c>
      <c r="O233" s="63">
        <f t="shared" si="140"/>
        <v>0</v>
      </c>
      <c r="P233" s="63">
        <f t="shared" si="141"/>
        <v>0</v>
      </c>
      <c r="Q233" s="66" t="e">
        <f t="shared" si="142"/>
        <v>#DIV/0!</v>
      </c>
      <c r="R233" s="63">
        <f t="shared" si="143"/>
        <v>0</v>
      </c>
      <c r="S233" s="15"/>
      <c r="T233" s="15"/>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c r="DA233" s="6"/>
      <c r="DB233" s="6"/>
      <c r="DC233" s="6"/>
      <c r="DD233" s="6"/>
      <c r="DE233" s="6"/>
      <c r="DF233" s="6"/>
      <c r="DG233" s="6"/>
      <c r="DH233" s="6"/>
      <c r="DI233" s="6"/>
      <c r="DJ233" s="6"/>
      <c r="DK233" s="6"/>
      <c r="DL233" s="6"/>
      <c r="DM233" s="6"/>
      <c r="DN233" s="6"/>
      <c r="DO233" s="6"/>
      <c r="DP233" s="6"/>
      <c r="DQ233" s="6"/>
      <c r="DR233" s="6"/>
      <c r="DS233" s="6"/>
      <c r="DT233" s="6"/>
      <c r="DU233" s="6"/>
      <c r="DV233" s="6"/>
      <c r="DW233" s="6"/>
      <c r="DX233" s="6"/>
      <c r="DY233" s="6"/>
      <c r="DZ233" s="6"/>
      <c r="EA233" s="6"/>
      <c r="EB233" s="6"/>
      <c r="EC233" s="6"/>
      <c r="ED233" s="6"/>
      <c r="EE233" s="6"/>
      <c r="EF233" s="6"/>
      <c r="EG233" s="6"/>
      <c r="EH233" s="6"/>
      <c r="EI233" s="6"/>
      <c r="EJ233" s="6"/>
      <c r="EK233" s="6"/>
      <c r="EL233" s="6"/>
      <c r="EM233" s="6"/>
      <c r="EN233" s="6"/>
      <c r="EO233" s="6"/>
      <c r="EP233" s="6"/>
      <c r="EQ233" s="6"/>
      <c r="ER233" s="6"/>
      <c r="ES233" s="6"/>
      <c r="ET233" s="6"/>
      <c r="EU233" s="6"/>
      <c r="EV233" s="6"/>
      <c r="EW233" s="6"/>
      <c r="EX233" s="6"/>
      <c r="EY233" s="6"/>
      <c r="EZ233" s="6"/>
      <c r="FA233" s="6"/>
      <c r="FB233" s="6"/>
      <c r="FC233" s="6"/>
      <c r="FD233" s="6"/>
      <c r="FE233" s="6"/>
      <c r="FF233" s="6"/>
      <c r="FG233" s="6"/>
      <c r="FH233" s="6"/>
      <c r="FI233" s="6"/>
      <c r="FJ233" s="6"/>
      <c r="FK233" s="6"/>
      <c r="FL233" s="6"/>
      <c r="FM233" s="6"/>
      <c r="FN233" s="6"/>
      <c r="FO233" s="6"/>
      <c r="FP233" s="6"/>
      <c r="FQ233" s="6"/>
      <c r="FR233" s="6"/>
      <c r="FS233" s="6"/>
      <c r="FT233" s="6"/>
      <c r="FU233" s="6"/>
      <c r="FV233" s="6"/>
      <c r="FW233" s="6"/>
      <c r="FX233" s="6"/>
      <c r="FY233" s="6"/>
      <c r="FZ233" s="6"/>
      <c r="GA233" s="6"/>
      <c r="GB233" s="6"/>
      <c r="GC233" s="6"/>
      <c r="GD233" s="6"/>
      <c r="GE233" s="6"/>
      <c r="GF233" s="6"/>
      <c r="GG233" s="6"/>
      <c r="GH233" s="6"/>
      <c r="GI233" s="6"/>
      <c r="GJ233" s="6"/>
      <c r="GK233" s="6"/>
      <c r="GL233" s="6"/>
      <c r="GM233" s="6"/>
      <c r="GN233" s="6"/>
      <c r="GO233" s="6"/>
      <c r="GP233" s="6"/>
      <c r="GQ233" s="6"/>
      <c r="GR233" s="6"/>
      <c r="GS233" s="6"/>
      <c r="GT233" s="6"/>
      <c r="GU233" s="6"/>
      <c r="GV233" s="6"/>
      <c r="GW233" s="6"/>
      <c r="GX233" s="6"/>
      <c r="GY233" s="6"/>
      <c r="GZ233" s="6"/>
      <c r="HA233" s="6"/>
      <c r="HB233" s="6"/>
      <c r="HC233" s="6"/>
      <c r="HD233" s="6"/>
      <c r="HE233" s="6"/>
      <c r="HF233" s="6"/>
      <c r="HG233" s="6"/>
      <c r="HH233" s="6"/>
      <c r="HI233" s="6"/>
      <c r="HJ233" s="6"/>
      <c r="HK233" s="6"/>
      <c r="HL233" s="6"/>
      <c r="HM233" s="6"/>
      <c r="HN233" s="6"/>
      <c r="HO233" s="6"/>
      <c r="HP233" s="6"/>
      <c r="HQ233" s="6"/>
      <c r="HR233" s="6"/>
      <c r="HS233" s="6"/>
      <c r="HT233" s="6"/>
      <c r="HU233" s="6"/>
      <c r="HV233" s="6"/>
      <c r="HW233" s="6"/>
      <c r="HX233" s="6"/>
      <c r="HY233" s="6"/>
      <c r="HZ233" s="6"/>
      <c r="IA233" s="6"/>
      <c r="IB233" s="6"/>
      <c r="IC233" s="6"/>
      <c r="ID233" s="6"/>
      <c r="IE233" s="6"/>
      <c r="IF233" s="6"/>
      <c r="IG233" s="6"/>
      <c r="IH233" s="6"/>
      <c r="II233" s="6"/>
      <c r="IJ233" s="6"/>
      <c r="IK233" s="6"/>
    </row>
    <row r="234" spans="2:245" s="7" customFormat="1" ht="22.5" hidden="1" customHeight="1" x14ac:dyDescent="0.3">
      <c r="B234" s="55"/>
      <c r="C234" s="90"/>
      <c r="D234" s="71"/>
      <c r="E234" s="71"/>
      <c r="F234" s="71"/>
      <c r="G234" s="64" t="e">
        <f t="shared" si="137"/>
        <v>#DIV/0!</v>
      </c>
      <c r="H234" s="63">
        <f t="shared" si="138"/>
        <v>0</v>
      </c>
      <c r="I234" s="63"/>
      <c r="J234" s="63"/>
      <c r="K234" s="67"/>
      <c r="L234" s="65" t="e">
        <f t="shared" si="146"/>
        <v>#DIV/0!</v>
      </c>
      <c r="M234" s="67">
        <f t="shared" si="147"/>
        <v>0</v>
      </c>
      <c r="N234" s="63">
        <f t="shared" si="139"/>
        <v>0</v>
      </c>
      <c r="O234" s="63">
        <f t="shared" si="140"/>
        <v>0</v>
      </c>
      <c r="P234" s="63">
        <f t="shared" si="141"/>
        <v>0</v>
      </c>
      <c r="Q234" s="66" t="e">
        <f t="shared" si="142"/>
        <v>#DIV/0!</v>
      </c>
      <c r="R234" s="63">
        <f t="shared" si="143"/>
        <v>0</v>
      </c>
      <c r="S234" s="15"/>
      <c r="T234" s="15"/>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6"/>
      <c r="DG234" s="6"/>
      <c r="DH234" s="6"/>
      <c r="DI234" s="6"/>
      <c r="DJ234" s="6"/>
      <c r="DK234" s="6"/>
      <c r="DL234" s="6"/>
      <c r="DM234" s="6"/>
      <c r="DN234" s="6"/>
      <c r="DO234" s="6"/>
      <c r="DP234" s="6"/>
      <c r="DQ234" s="6"/>
      <c r="DR234" s="6"/>
      <c r="DS234" s="6"/>
      <c r="DT234" s="6"/>
      <c r="DU234" s="6"/>
      <c r="DV234" s="6"/>
      <c r="DW234" s="6"/>
      <c r="DX234" s="6"/>
      <c r="DY234" s="6"/>
      <c r="DZ234" s="6"/>
      <c r="EA234" s="6"/>
      <c r="EB234" s="6"/>
      <c r="EC234" s="6"/>
      <c r="ED234" s="6"/>
      <c r="EE234" s="6"/>
      <c r="EF234" s="6"/>
      <c r="EG234" s="6"/>
      <c r="EH234" s="6"/>
      <c r="EI234" s="6"/>
      <c r="EJ234" s="6"/>
      <c r="EK234" s="6"/>
      <c r="EL234" s="6"/>
      <c r="EM234" s="6"/>
      <c r="EN234" s="6"/>
      <c r="EO234" s="6"/>
      <c r="EP234" s="6"/>
      <c r="EQ234" s="6"/>
      <c r="ER234" s="6"/>
      <c r="ES234" s="6"/>
      <c r="ET234" s="6"/>
      <c r="EU234" s="6"/>
      <c r="EV234" s="6"/>
      <c r="EW234" s="6"/>
      <c r="EX234" s="6"/>
      <c r="EY234" s="6"/>
      <c r="EZ234" s="6"/>
      <c r="FA234" s="6"/>
      <c r="FB234" s="6"/>
      <c r="FC234" s="6"/>
      <c r="FD234" s="6"/>
      <c r="FE234" s="6"/>
      <c r="FF234" s="6"/>
      <c r="FG234" s="6"/>
      <c r="FH234" s="6"/>
      <c r="FI234" s="6"/>
      <c r="FJ234" s="6"/>
      <c r="FK234" s="6"/>
      <c r="FL234" s="6"/>
      <c r="FM234" s="6"/>
      <c r="FN234" s="6"/>
      <c r="FO234" s="6"/>
      <c r="FP234" s="6"/>
      <c r="FQ234" s="6"/>
      <c r="FR234" s="6"/>
      <c r="FS234" s="6"/>
      <c r="FT234" s="6"/>
      <c r="FU234" s="6"/>
      <c r="FV234" s="6"/>
      <c r="FW234" s="6"/>
      <c r="FX234" s="6"/>
      <c r="FY234" s="6"/>
      <c r="FZ234" s="6"/>
      <c r="GA234" s="6"/>
      <c r="GB234" s="6"/>
      <c r="GC234" s="6"/>
      <c r="GD234" s="6"/>
      <c r="GE234" s="6"/>
      <c r="GF234" s="6"/>
      <c r="GG234" s="6"/>
      <c r="GH234" s="6"/>
      <c r="GI234" s="6"/>
      <c r="GJ234" s="6"/>
      <c r="GK234" s="6"/>
      <c r="GL234" s="6"/>
      <c r="GM234" s="6"/>
      <c r="GN234" s="6"/>
      <c r="GO234" s="6"/>
      <c r="GP234" s="6"/>
      <c r="GQ234" s="6"/>
      <c r="GR234" s="6"/>
      <c r="GS234" s="6"/>
      <c r="GT234" s="6"/>
      <c r="GU234" s="6"/>
      <c r="GV234" s="6"/>
      <c r="GW234" s="6"/>
      <c r="GX234" s="6"/>
      <c r="GY234" s="6"/>
      <c r="GZ234" s="6"/>
      <c r="HA234" s="6"/>
      <c r="HB234" s="6"/>
      <c r="HC234" s="6"/>
      <c r="HD234" s="6"/>
      <c r="HE234" s="6"/>
      <c r="HF234" s="6"/>
      <c r="HG234" s="6"/>
      <c r="HH234" s="6"/>
      <c r="HI234" s="6"/>
      <c r="HJ234" s="6"/>
      <c r="HK234" s="6"/>
      <c r="HL234" s="6"/>
      <c r="HM234" s="6"/>
      <c r="HN234" s="6"/>
      <c r="HO234" s="6"/>
      <c r="HP234" s="6"/>
      <c r="HQ234" s="6"/>
      <c r="HR234" s="6"/>
      <c r="HS234" s="6"/>
      <c r="HT234" s="6"/>
      <c r="HU234" s="6"/>
      <c r="HV234" s="6"/>
      <c r="HW234" s="6"/>
      <c r="HX234" s="6"/>
      <c r="HY234" s="6"/>
      <c r="HZ234" s="6"/>
      <c r="IA234" s="6"/>
      <c r="IB234" s="6"/>
      <c r="IC234" s="6"/>
      <c r="ID234" s="6"/>
      <c r="IE234" s="6"/>
      <c r="IF234" s="6"/>
      <c r="IG234" s="6"/>
      <c r="IH234" s="6"/>
      <c r="II234" s="6"/>
      <c r="IJ234" s="6"/>
      <c r="IK234" s="6"/>
    </row>
    <row r="235" spans="2:245" s="7" customFormat="1" ht="21" hidden="1" customHeight="1" x14ac:dyDescent="0.3">
      <c r="B235" s="55"/>
      <c r="C235" s="90"/>
      <c r="D235" s="71"/>
      <c r="E235" s="71"/>
      <c r="F235" s="71"/>
      <c r="G235" s="64" t="e">
        <f t="shared" si="137"/>
        <v>#DIV/0!</v>
      </c>
      <c r="H235" s="63">
        <f t="shared" si="138"/>
        <v>0</v>
      </c>
      <c r="I235" s="63"/>
      <c r="J235" s="63"/>
      <c r="K235" s="67"/>
      <c r="L235" s="65" t="e">
        <f t="shared" si="146"/>
        <v>#DIV/0!</v>
      </c>
      <c r="M235" s="67">
        <f t="shared" si="147"/>
        <v>0</v>
      </c>
      <c r="N235" s="63">
        <f t="shared" si="139"/>
        <v>0</v>
      </c>
      <c r="O235" s="63">
        <f t="shared" si="140"/>
        <v>0</v>
      </c>
      <c r="P235" s="63">
        <f t="shared" si="141"/>
        <v>0</v>
      </c>
      <c r="Q235" s="66" t="e">
        <f t="shared" si="142"/>
        <v>#DIV/0!</v>
      </c>
      <c r="R235" s="63">
        <f t="shared" si="143"/>
        <v>0</v>
      </c>
      <c r="S235" s="15"/>
      <c r="T235" s="15"/>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c r="DA235" s="6"/>
      <c r="DB235" s="6"/>
      <c r="DC235" s="6"/>
      <c r="DD235" s="6"/>
      <c r="DE235" s="6"/>
      <c r="DF235" s="6"/>
      <c r="DG235" s="6"/>
      <c r="DH235" s="6"/>
      <c r="DI235" s="6"/>
      <c r="DJ235" s="6"/>
      <c r="DK235" s="6"/>
      <c r="DL235" s="6"/>
      <c r="DM235" s="6"/>
      <c r="DN235" s="6"/>
      <c r="DO235" s="6"/>
      <c r="DP235" s="6"/>
      <c r="DQ235" s="6"/>
      <c r="DR235" s="6"/>
      <c r="DS235" s="6"/>
      <c r="DT235" s="6"/>
      <c r="DU235" s="6"/>
      <c r="DV235" s="6"/>
      <c r="DW235" s="6"/>
      <c r="DX235" s="6"/>
      <c r="DY235" s="6"/>
      <c r="DZ235" s="6"/>
      <c r="EA235" s="6"/>
      <c r="EB235" s="6"/>
      <c r="EC235" s="6"/>
      <c r="ED235" s="6"/>
      <c r="EE235" s="6"/>
      <c r="EF235" s="6"/>
      <c r="EG235" s="6"/>
      <c r="EH235" s="6"/>
      <c r="EI235" s="6"/>
      <c r="EJ235" s="6"/>
      <c r="EK235" s="6"/>
      <c r="EL235" s="6"/>
      <c r="EM235" s="6"/>
      <c r="EN235" s="6"/>
      <c r="EO235" s="6"/>
      <c r="EP235" s="6"/>
      <c r="EQ235" s="6"/>
      <c r="ER235" s="6"/>
      <c r="ES235" s="6"/>
      <c r="ET235" s="6"/>
      <c r="EU235" s="6"/>
      <c r="EV235" s="6"/>
      <c r="EW235" s="6"/>
      <c r="EX235" s="6"/>
      <c r="EY235" s="6"/>
      <c r="EZ235" s="6"/>
      <c r="FA235" s="6"/>
      <c r="FB235" s="6"/>
      <c r="FC235" s="6"/>
      <c r="FD235" s="6"/>
      <c r="FE235" s="6"/>
      <c r="FF235" s="6"/>
      <c r="FG235" s="6"/>
      <c r="FH235" s="6"/>
      <c r="FI235" s="6"/>
      <c r="FJ235" s="6"/>
      <c r="FK235" s="6"/>
      <c r="FL235" s="6"/>
      <c r="FM235" s="6"/>
      <c r="FN235" s="6"/>
      <c r="FO235" s="6"/>
      <c r="FP235" s="6"/>
      <c r="FQ235" s="6"/>
      <c r="FR235" s="6"/>
      <c r="FS235" s="6"/>
      <c r="FT235" s="6"/>
      <c r="FU235" s="6"/>
      <c r="FV235" s="6"/>
      <c r="FW235" s="6"/>
      <c r="FX235" s="6"/>
      <c r="FY235" s="6"/>
      <c r="FZ235" s="6"/>
      <c r="GA235" s="6"/>
      <c r="GB235" s="6"/>
      <c r="GC235" s="6"/>
      <c r="GD235" s="6"/>
      <c r="GE235" s="6"/>
      <c r="GF235" s="6"/>
      <c r="GG235" s="6"/>
      <c r="GH235" s="6"/>
      <c r="GI235" s="6"/>
      <c r="GJ235" s="6"/>
      <c r="GK235" s="6"/>
      <c r="GL235" s="6"/>
      <c r="GM235" s="6"/>
      <c r="GN235" s="6"/>
      <c r="GO235" s="6"/>
      <c r="GP235" s="6"/>
      <c r="GQ235" s="6"/>
      <c r="GR235" s="6"/>
      <c r="GS235" s="6"/>
      <c r="GT235" s="6"/>
      <c r="GU235" s="6"/>
      <c r="GV235" s="6"/>
      <c r="GW235" s="6"/>
      <c r="GX235" s="6"/>
      <c r="GY235" s="6"/>
      <c r="GZ235" s="6"/>
      <c r="HA235" s="6"/>
      <c r="HB235" s="6"/>
      <c r="HC235" s="6"/>
      <c r="HD235" s="6"/>
      <c r="HE235" s="6"/>
      <c r="HF235" s="6"/>
      <c r="HG235" s="6"/>
      <c r="HH235" s="6"/>
      <c r="HI235" s="6"/>
      <c r="HJ235" s="6"/>
      <c r="HK235" s="6"/>
      <c r="HL235" s="6"/>
      <c r="HM235" s="6"/>
      <c r="HN235" s="6"/>
      <c r="HO235" s="6"/>
      <c r="HP235" s="6"/>
      <c r="HQ235" s="6"/>
      <c r="HR235" s="6"/>
      <c r="HS235" s="6"/>
      <c r="HT235" s="6"/>
      <c r="HU235" s="6"/>
      <c r="HV235" s="6"/>
      <c r="HW235" s="6"/>
      <c r="HX235" s="6"/>
      <c r="HY235" s="6"/>
      <c r="HZ235" s="6"/>
      <c r="IA235" s="6"/>
      <c r="IB235" s="6"/>
      <c r="IC235" s="6"/>
      <c r="ID235" s="6"/>
      <c r="IE235" s="6"/>
      <c r="IF235" s="6"/>
      <c r="IG235" s="6"/>
      <c r="IH235" s="6"/>
      <c r="II235" s="6"/>
      <c r="IJ235" s="6"/>
      <c r="IK235" s="6"/>
    </row>
    <row r="236" spans="2:245" s="7" customFormat="1" ht="33" hidden="1" customHeight="1" x14ac:dyDescent="0.3">
      <c r="B236" s="55"/>
      <c r="C236" s="90"/>
      <c r="D236" s="71"/>
      <c r="E236" s="71"/>
      <c r="F236" s="71"/>
      <c r="G236" s="64" t="e">
        <f t="shared" si="137"/>
        <v>#DIV/0!</v>
      </c>
      <c r="H236" s="63">
        <f t="shared" si="138"/>
        <v>0</v>
      </c>
      <c r="I236" s="63"/>
      <c r="J236" s="63"/>
      <c r="K236" s="67"/>
      <c r="L236" s="65" t="e">
        <f t="shared" si="146"/>
        <v>#DIV/0!</v>
      </c>
      <c r="M236" s="67">
        <f t="shared" si="147"/>
        <v>0</v>
      </c>
      <c r="N236" s="63">
        <f t="shared" si="139"/>
        <v>0</v>
      </c>
      <c r="O236" s="63">
        <f t="shared" si="140"/>
        <v>0</v>
      </c>
      <c r="P236" s="63">
        <f t="shared" si="141"/>
        <v>0</v>
      </c>
      <c r="Q236" s="66" t="e">
        <f t="shared" si="142"/>
        <v>#DIV/0!</v>
      </c>
      <c r="R236" s="63">
        <f t="shared" si="143"/>
        <v>0</v>
      </c>
      <c r="S236" s="15"/>
      <c r="T236" s="15"/>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6"/>
      <c r="DG236" s="6"/>
      <c r="DH236" s="6"/>
      <c r="DI236" s="6"/>
      <c r="DJ236" s="6"/>
      <c r="DK236" s="6"/>
      <c r="DL236" s="6"/>
      <c r="DM236" s="6"/>
      <c r="DN236" s="6"/>
      <c r="DO236" s="6"/>
      <c r="DP236" s="6"/>
      <c r="DQ236" s="6"/>
      <c r="DR236" s="6"/>
      <c r="DS236" s="6"/>
      <c r="DT236" s="6"/>
      <c r="DU236" s="6"/>
      <c r="DV236" s="6"/>
      <c r="DW236" s="6"/>
      <c r="DX236" s="6"/>
      <c r="DY236" s="6"/>
      <c r="DZ236" s="6"/>
      <c r="EA236" s="6"/>
      <c r="EB236" s="6"/>
      <c r="EC236" s="6"/>
      <c r="ED236" s="6"/>
      <c r="EE236" s="6"/>
      <c r="EF236" s="6"/>
      <c r="EG236" s="6"/>
      <c r="EH236" s="6"/>
      <c r="EI236" s="6"/>
      <c r="EJ236" s="6"/>
      <c r="EK236" s="6"/>
      <c r="EL236" s="6"/>
      <c r="EM236" s="6"/>
      <c r="EN236" s="6"/>
      <c r="EO236" s="6"/>
      <c r="EP236" s="6"/>
      <c r="EQ236" s="6"/>
      <c r="ER236" s="6"/>
      <c r="ES236" s="6"/>
      <c r="ET236" s="6"/>
      <c r="EU236" s="6"/>
      <c r="EV236" s="6"/>
      <c r="EW236" s="6"/>
      <c r="EX236" s="6"/>
      <c r="EY236" s="6"/>
      <c r="EZ236" s="6"/>
      <c r="FA236" s="6"/>
      <c r="FB236" s="6"/>
      <c r="FC236" s="6"/>
      <c r="FD236" s="6"/>
      <c r="FE236" s="6"/>
      <c r="FF236" s="6"/>
      <c r="FG236" s="6"/>
      <c r="FH236" s="6"/>
      <c r="FI236" s="6"/>
      <c r="FJ236" s="6"/>
      <c r="FK236" s="6"/>
      <c r="FL236" s="6"/>
      <c r="FM236" s="6"/>
      <c r="FN236" s="6"/>
      <c r="FO236" s="6"/>
      <c r="FP236" s="6"/>
      <c r="FQ236" s="6"/>
      <c r="FR236" s="6"/>
      <c r="FS236" s="6"/>
      <c r="FT236" s="6"/>
      <c r="FU236" s="6"/>
      <c r="FV236" s="6"/>
      <c r="FW236" s="6"/>
      <c r="FX236" s="6"/>
      <c r="FY236" s="6"/>
      <c r="FZ236" s="6"/>
      <c r="GA236" s="6"/>
      <c r="GB236" s="6"/>
      <c r="GC236" s="6"/>
      <c r="GD236" s="6"/>
      <c r="GE236" s="6"/>
      <c r="GF236" s="6"/>
      <c r="GG236" s="6"/>
      <c r="GH236" s="6"/>
      <c r="GI236" s="6"/>
      <c r="GJ236" s="6"/>
      <c r="GK236" s="6"/>
      <c r="GL236" s="6"/>
      <c r="GM236" s="6"/>
      <c r="GN236" s="6"/>
      <c r="GO236" s="6"/>
      <c r="GP236" s="6"/>
      <c r="GQ236" s="6"/>
      <c r="GR236" s="6"/>
      <c r="GS236" s="6"/>
      <c r="GT236" s="6"/>
      <c r="GU236" s="6"/>
      <c r="GV236" s="6"/>
      <c r="GW236" s="6"/>
      <c r="GX236" s="6"/>
      <c r="GY236" s="6"/>
      <c r="GZ236" s="6"/>
      <c r="HA236" s="6"/>
      <c r="HB236" s="6"/>
      <c r="HC236" s="6"/>
      <c r="HD236" s="6"/>
      <c r="HE236" s="6"/>
      <c r="HF236" s="6"/>
      <c r="HG236" s="6"/>
      <c r="HH236" s="6"/>
      <c r="HI236" s="6"/>
      <c r="HJ236" s="6"/>
      <c r="HK236" s="6"/>
      <c r="HL236" s="6"/>
      <c r="HM236" s="6"/>
      <c r="HN236" s="6"/>
      <c r="HO236" s="6"/>
      <c r="HP236" s="6"/>
      <c r="HQ236" s="6"/>
      <c r="HR236" s="6"/>
      <c r="HS236" s="6"/>
      <c r="HT236" s="6"/>
      <c r="HU236" s="6"/>
      <c r="HV236" s="6"/>
      <c r="HW236" s="6"/>
      <c r="HX236" s="6"/>
      <c r="HY236" s="6"/>
      <c r="HZ236" s="6"/>
      <c r="IA236" s="6"/>
      <c r="IB236" s="6"/>
      <c r="IC236" s="6"/>
      <c r="ID236" s="6"/>
      <c r="IE236" s="6"/>
      <c r="IF236" s="6"/>
      <c r="IG236" s="6"/>
      <c r="IH236" s="6"/>
      <c r="II236" s="6"/>
      <c r="IJ236" s="6"/>
      <c r="IK236" s="6"/>
    </row>
    <row r="237" spans="2:245" s="7" customFormat="1" ht="26.25" customHeight="1" x14ac:dyDescent="0.3">
      <c r="B237" s="55"/>
      <c r="C237" s="183" t="s">
        <v>9</v>
      </c>
      <c r="D237" s="63">
        <f>SUM(D242:D244)</f>
        <v>33544800</v>
      </c>
      <c r="E237" s="63">
        <f>SUM(E242:E244)</f>
        <v>24457200</v>
      </c>
      <c r="F237" s="63">
        <f>SUM(F242:F244)</f>
        <v>23957200</v>
      </c>
      <c r="G237" s="64">
        <f t="shared" si="137"/>
        <v>97.955612253242393</v>
      </c>
      <c r="H237" s="63">
        <f t="shared" si="138"/>
        <v>-500000</v>
      </c>
      <c r="I237" s="63"/>
      <c r="J237" s="63"/>
      <c r="K237" s="63"/>
      <c r="L237" s="65"/>
      <c r="M237" s="63"/>
      <c r="N237" s="63">
        <f t="shared" si="139"/>
        <v>33544800</v>
      </c>
      <c r="O237" s="63">
        <f t="shared" si="140"/>
        <v>24457200</v>
      </c>
      <c r="P237" s="63">
        <f t="shared" si="141"/>
        <v>23957200</v>
      </c>
      <c r="Q237" s="66">
        <f t="shared" si="142"/>
        <v>97.955612253242393</v>
      </c>
      <c r="R237" s="63">
        <f t="shared" si="143"/>
        <v>-500000</v>
      </c>
      <c r="S237" s="15"/>
      <c r="T237" s="15"/>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6"/>
      <c r="DG237" s="6"/>
      <c r="DH237" s="6"/>
      <c r="DI237" s="6"/>
      <c r="DJ237" s="6"/>
      <c r="DK237" s="6"/>
      <c r="DL237" s="6"/>
      <c r="DM237" s="6"/>
      <c r="DN237" s="6"/>
      <c r="DO237" s="6"/>
      <c r="DP237" s="6"/>
      <c r="DQ237" s="6"/>
      <c r="DR237" s="6"/>
      <c r="DS237" s="6"/>
      <c r="DT237" s="6"/>
      <c r="DU237" s="6"/>
      <c r="DV237" s="6"/>
      <c r="DW237" s="6"/>
      <c r="DX237" s="6"/>
      <c r="DY237" s="6"/>
      <c r="DZ237" s="6"/>
      <c r="EA237" s="6"/>
      <c r="EB237" s="6"/>
      <c r="EC237" s="6"/>
      <c r="ED237" s="6"/>
      <c r="EE237" s="6"/>
      <c r="EF237" s="6"/>
      <c r="EG237" s="6"/>
      <c r="EH237" s="6"/>
      <c r="EI237" s="6"/>
      <c r="EJ237" s="6"/>
      <c r="EK237" s="6"/>
      <c r="EL237" s="6"/>
      <c r="EM237" s="6"/>
      <c r="EN237" s="6"/>
      <c r="EO237" s="6"/>
      <c r="EP237" s="6"/>
      <c r="EQ237" s="6"/>
      <c r="ER237" s="6"/>
      <c r="ES237" s="6"/>
      <c r="ET237" s="6"/>
      <c r="EU237" s="6"/>
      <c r="EV237" s="6"/>
      <c r="EW237" s="6"/>
      <c r="EX237" s="6"/>
      <c r="EY237" s="6"/>
      <c r="EZ237" s="6"/>
      <c r="FA237" s="6"/>
      <c r="FB237" s="6"/>
      <c r="FC237" s="6"/>
      <c r="FD237" s="6"/>
      <c r="FE237" s="6"/>
      <c r="FF237" s="6"/>
      <c r="FG237" s="6"/>
      <c r="FH237" s="6"/>
      <c r="FI237" s="6"/>
      <c r="FJ237" s="6"/>
      <c r="FK237" s="6"/>
      <c r="FL237" s="6"/>
      <c r="FM237" s="6"/>
      <c r="FN237" s="6"/>
      <c r="FO237" s="6"/>
      <c r="FP237" s="6"/>
      <c r="FQ237" s="6"/>
      <c r="FR237" s="6"/>
      <c r="FS237" s="6"/>
      <c r="FT237" s="6"/>
      <c r="FU237" s="6"/>
      <c r="FV237" s="6"/>
      <c r="FW237" s="6"/>
      <c r="FX237" s="6"/>
      <c r="FY237" s="6"/>
      <c r="FZ237" s="6"/>
      <c r="GA237" s="6"/>
      <c r="GB237" s="6"/>
      <c r="GC237" s="6"/>
      <c r="GD237" s="6"/>
      <c r="GE237" s="6"/>
      <c r="GF237" s="6"/>
      <c r="GG237" s="6"/>
      <c r="GH237" s="6"/>
      <c r="GI237" s="6"/>
      <c r="GJ237" s="6"/>
      <c r="GK237" s="6"/>
      <c r="GL237" s="6"/>
      <c r="GM237" s="6"/>
      <c r="GN237" s="6"/>
      <c r="GO237" s="6"/>
      <c r="GP237" s="6"/>
      <c r="GQ237" s="6"/>
      <c r="GR237" s="6"/>
      <c r="GS237" s="6"/>
      <c r="GT237" s="6"/>
      <c r="GU237" s="6"/>
      <c r="GV237" s="6"/>
      <c r="GW237" s="6"/>
      <c r="GX237" s="6"/>
      <c r="GY237" s="6"/>
      <c r="GZ237" s="6"/>
      <c r="HA237" s="6"/>
      <c r="HB237" s="6"/>
      <c r="HC237" s="6"/>
      <c r="HD237" s="6"/>
      <c r="HE237" s="6"/>
      <c r="HF237" s="6"/>
      <c r="HG237" s="6"/>
      <c r="HH237" s="6"/>
      <c r="HI237" s="6"/>
      <c r="HJ237" s="6"/>
      <c r="HK237" s="6"/>
      <c r="HL237" s="6"/>
      <c r="HM237" s="6"/>
      <c r="HN237" s="6"/>
      <c r="HO237" s="6"/>
      <c r="HP237" s="6"/>
      <c r="HQ237" s="6"/>
      <c r="HR237" s="6"/>
      <c r="HS237" s="6"/>
      <c r="HT237" s="6"/>
      <c r="HU237" s="6"/>
      <c r="HV237" s="6"/>
      <c r="HW237" s="6"/>
      <c r="HX237" s="6"/>
      <c r="HY237" s="6"/>
      <c r="HZ237" s="6"/>
      <c r="IA237" s="6"/>
      <c r="IB237" s="6"/>
      <c r="IC237" s="6"/>
      <c r="ID237" s="6"/>
      <c r="IE237" s="6"/>
      <c r="IF237" s="6"/>
      <c r="IG237" s="6"/>
      <c r="IH237" s="6"/>
      <c r="II237" s="6"/>
      <c r="IJ237" s="6"/>
      <c r="IK237" s="6"/>
    </row>
    <row r="238" spans="2:245" s="7" customFormat="1" ht="22.5" hidden="1" customHeight="1" x14ac:dyDescent="0.3">
      <c r="B238" s="55"/>
      <c r="C238" s="90"/>
      <c r="D238" s="63"/>
      <c r="E238" s="63"/>
      <c r="F238" s="63"/>
      <c r="G238" s="64" t="e">
        <f t="shared" si="137"/>
        <v>#DIV/0!</v>
      </c>
      <c r="H238" s="63">
        <f t="shared" si="138"/>
        <v>0</v>
      </c>
      <c r="I238" s="63"/>
      <c r="J238" s="63"/>
      <c r="K238" s="67"/>
      <c r="L238" s="65" t="e">
        <f t="shared" si="146"/>
        <v>#DIV/0!</v>
      </c>
      <c r="M238" s="63">
        <f t="shared" si="147"/>
        <v>0</v>
      </c>
      <c r="N238" s="63">
        <f t="shared" si="139"/>
        <v>0</v>
      </c>
      <c r="O238" s="63">
        <f t="shared" si="140"/>
        <v>0</v>
      </c>
      <c r="P238" s="63">
        <f t="shared" si="141"/>
        <v>0</v>
      </c>
      <c r="Q238" s="66" t="e">
        <f t="shared" si="142"/>
        <v>#DIV/0!</v>
      </c>
      <c r="R238" s="63">
        <f t="shared" si="143"/>
        <v>0</v>
      </c>
      <c r="S238" s="15"/>
      <c r="T238" s="15"/>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6"/>
      <c r="DG238" s="6"/>
      <c r="DH238" s="6"/>
      <c r="DI238" s="6"/>
      <c r="DJ238" s="6"/>
      <c r="DK238" s="6"/>
      <c r="DL238" s="6"/>
      <c r="DM238" s="6"/>
      <c r="DN238" s="6"/>
      <c r="DO238" s="6"/>
      <c r="DP238" s="6"/>
      <c r="DQ238" s="6"/>
      <c r="DR238" s="6"/>
      <c r="DS238" s="6"/>
      <c r="DT238" s="6"/>
      <c r="DU238" s="6"/>
      <c r="DV238" s="6"/>
      <c r="DW238" s="6"/>
      <c r="DX238" s="6"/>
      <c r="DY238" s="6"/>
      <c r="DZ238" s="6"/>
      <c r="EA238" s="6"/>
      <c r="EB238" s="6"/>
      <c r="EC238" s="6"/>
      <c r="ED238" s="6"/>
      <c r="EE238" s="6"/>
      <c r="EF238" s="6"/>
      <c r="EG238" s="6"/>
      <c r="EH238" s="6"/>
      <c r="EI238" s="6"/>
      <c r="EJ238" s="6"/>
      <c r="EK238" s="6"/>
      <c r="EL238" s="6"/>
      <c r="EM238" s="6"/>
      <c r="EN238" s="6"/>
      <c r="EO238" s="6"/>
      <c r="EP238" s="6"/>
      <c r="EQ238" s="6"/>
      <c r="ER238" s="6"/>
      <c r="ES238" s="6"/>
      <c r="ET238" s="6"/>
      <c r="EU238" s="6"/>
      <c r="EV238" s="6"/>
      <c r="EW238" s="6"/>
      <c r="EX238" s="6"/>
      <c r="EY238" s="6"/>
      <c r="EZ238" s="6"/>
      <c r="FA238" s="6"/>
      <c r="FB238" s="6"/>
      <c r="FC238" s="6"/>
      <c r="FD238" s="6"/>
      <c r="FE238" s="6"/>
      <c r="FF238" s="6"/>
      <c r="FG238" s="6"/>
      <c r="FH238" s="6"/>
      <c r="FI238" s="6"/>
      <c r="FJ238" s="6"/>
      <c r="FK238" s="6"/>
      <c r="FL238" s="6"/>
      <c r="FM238" s="6"/>
      <c r="FN238" s="6"/>
      <c r="FO238" s="6"/>
      <c r="FP238" s="6"/>
      <c r="FQ238" s="6"/>
      <c r="FR238" s="6"/>
      <c r="FS238" s="6"/>
      <c r="FT238" s="6"/>
      <c r="FU238" s="6"/>
      <c r="FV238" s="6"/>
      <c r="FW238" s="6"/>
      <c r="FX238" s="6"/>
      <c r="FY238" s="6"/>
      <c r="FZ238" s="6"/>
      <c r="GA238" s="6"/>
      <c r="GB238" s="6"/>
      <c r="GC238" s="6"/>
      <c r="GD238" s="6"/>
      <c r="GE238" s="6"/>
      <c r="GF238" s="6"/>
      <c r="GG238" s="6"/>
      <c r="GH238" s="6"/>
      <c r="GI238" s="6"/>
      <c r="GJ238" s="6"/>
      <c r="GK238" s="6"/>
      <c r="GL238" s="6"/>
      <c r="GM238" s="6"/>
      <c r="GN238" s="6"/>
      <c r="GO238" s="6"/>
      <c r="GP238" s="6"/>
      <c r="GQ238" s="6"/>
      <c r="GR238" s="6"/>
      <c r="GS238" s="6"/>
      <c r="GT238" s="6"/>
      <c r="GU238" s="6"/>
      <c r="GV238" s="6"/>
      <c r="GW238" s="6"/>
      <c r="GX238" s="6"/>
      <c r="GY238" s="6"/>
      <c r="GZ238" s="6"/>
      <c r="HA238" s="6"/>
      <c r="HB238" s="6"/>
      <c r="HC238" s="6"/>
      <c r="HD238" s="6"/>
      <c r="HE238" s="6"/>
      <c r="HF238" s="6"/>
      <c r="HG238" s="6"/>
      <c r="HH238" s="6"/>
      <c r="HI238" s="6"/>
      <c r="HJ238" s="6"/>
      <c r="HK238" s="6"/>
      <c r="HL238" s="6"/>
      <c r="HM238" s="6"/>
      <c r="HN238" s="6"/>
      <c r="HO238" s="6"/>
      <c r="HP238" s="6"/>
      <c r="HQ238" s="6"/>
      <c r="HR238" s="6"/>
      <c r="HS238" s="6"/>
      <c r="HT238" s="6"/>
      <c r="HU238" s="6"/>
      <c r="HV238" s="6"/>
      <c r="HW238" s="6"/>
      <c r="HX238" s="6"/>
      <c r="HY238" s="6"/>
      <c r="HZ238" s="6"/>
      <c r="IA238" s="6"/>
      <c r="IB238" s="6"/>
      <c r="IC238" s="6"/>
      <c r="ID238" s="6"/>
      <c r="IE238" s="6"/>
      <c r="IF238" s="6"/>
      <c r="IG238" s="6"/>
      <c r="IH238" s="6"/>
      <c r="II238" s="6"/>
      <c r="IJ238" s="6"/>
      <c r="IK238" s="6"/>
    </row>
    <row r="239" spans="2:245" s="7" customFormat="1" ht="24" hidden="1" customHeight="1" x14ac:dyDescent="0.3">
      <c r="B239" s="55" t="s">
        <v>0</v>
      </c>
      <c r="C239" s="170" t="s">
        <v>1</v>
      </c>
      <c r="D239" s="63"/>
      <c r="E239" s="63"/>
      <c r="F239" s="63"/>
      <c r="G239" s="64" t="e">
        <f t="shared" si="137"/>
        <v>#DIV/0!</v>
      </c>
      <c r="H239" s="63">
        <f t="shared" si="138"/>
        <v>0</v>
      </c>
      <c r="I239" s="63"/>
      <c r="J239" s="63"/>
      <c r="K239" s="67"/>
      <c r="L239" s="65" t="e">
        <f t="shared" si="146"/>
        <v>#DIV/0!</v>
      </c>
      <c r="M239" s="63">
        <f t="shared" si="147"/>
        <v>0</v>
      </c>
      <c r="N239" s="63">
        <f t="shared" si="139"/>
        <v>0</v>
      </c>
      <c r="O239" s="63">
        <f t="shared" si="140"/>
        <v>0</v>
      </c>
      <c r="P239" s="63">
        <f t="shared" si="141"/>
        <v>0</v>
      </c>
      <c r="Q239" s="66" t="e">
        <f t="shared" si="142"/>
        <v>#DIV/0!</v>
      </c>
      <c r="R239" s="63">
        <f t="shared" si="143"/>
        <v>0</v>
      </c>
      <c r="S239" s="15"/>
      <c r="T239" s="15"/>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c r="DH239" s="6"/>
      <c r="DI239" s="6"/>
      <c r="DJ239" s="6"/>
      <c r="DK239" s="6"/>
      <c r="DL239" s="6"/>
      <c r="DM239" s="6"/>
      <c r="DN239" s="6"/>
      <c r="DO239" s="6"/>
      <c r="DP239" s="6"/>
      <c r="DQ239" s="6"/>
      <c r="DR239" s="6"/>
      <c r="DS239" s="6"/>
      <c r="DT239" s="6"/>
      <c r="DU239" s="6"/>
      <c r="DV239" s="6"/>
      <c r="DW239" s="6"/>
      <c r="DX239" s="6"/>
      <c r="DY239" s="6"/>
      <c r="DZ239" s="6"/>
      <c r="EA239" s="6"/>
      <c r="EB239" s="6"/>
      <c r="EC239" s="6"/>
      <c r="ED239" s="6"/>
      <c r="EE239" s="6"/>
      <c r="EF239" s="6"/>
      <c r="EG239" s="6"/>
      <c r="EH239" s="6"/>
      <c r="EI239" s="6"/>
      <c r="EJ239" s="6"/>
      <c r="EK239" s="6"/>
      <c r="EL239" s="6"/>
      <c r="EM239" s="6"/>
      <c r="EN239" s="6"/>
      <c r="EO239" s="6"/>
      <c r="EP239" s="6"/>
      <c r="EQ239" s="6"/>
      <c r="ER239" s="6"/>
      <c r="ES239" s="6"/>
      <c r="ET239" s="6"/>
      <c r="EU239" s="6"/>
      <c r="EV239" s="6"/>
      <c r="EW239" s="6"/>
      <c r="EX239" s="6"/>
      <c r="EY239" s="6"/>
      <c r="EZ239" s="6"/>
      <c r="FA239" s="6"/>
      <c r="FB239" s="6"/>
      <c r="FC239" s="6"/>
      <c r="FD239" s="6"/>
      <c r="FE239" s="6"/>
      <c r="FF239" s="6"/>
      <c r="FG239" s="6"/>
      <c r="FH239" s="6"/>
      <c r="FI239" s="6"/>
      <c r="FJ239" s="6"/>
      <c r="FK239" s="6"/>
      <c r="FL239" s="6"/>
      <c r="FM239" s="6"/>
      <c r="FN239" s="6"/>
      <c r="FO239" s="6"/>
      <c r="FP239" s="6"/>
      <c r="FQ239" s="6"/>
      <c r="FR239" s="6"/>
      <c r="FS239" s="6"/>
      <c r="FT239" s="6"/>
      <c r="FU239" s="6"/>
      <c r="FV239" s="6"/>
      <c r="FW239" s="6"/>
      <c r="FX239" s="6"/>
      <c r="FY239" s="6"/>
      <c r="FZ239" s="6"/>
      <c r="GA239" s="6"/>
      <c r="GB239" s="6"/>
      <c r="GC239" s="6"/>
      <c r="GD239" s="6"/>
      <c r="GE239" s="6"/>
      <c r="GF239" s="6"/>
      <c r="GG239" s="6"/>
      <c r="GH239" s="6"/>
      <c r="GI239" s="6"/>
      <c r="GJ239" s="6"/>
      <c r="GK239" s="6"/>
      <c r="GL239" s="6"/>
      <c r="GM239" s="6"/>
      <c r="GN239" s="6"/>
      <c r="GO239" s="6"/>
      <c r="GP239" s="6"/>
      <c r="GQ239" s="6"/>
      <c r="GR239" s="6"/>
      <c r="GS239" s="6"/>
      <c r="GT239" s="6"/>
      <c r="GU239" s="6"/>
      <c r="GV239" s="6"/>
      <c r="GW239" s="6"/>
      <c r="GX239" s="6"/>
      <c r="GY239" s="6"/>
      <c r="GZ239" s="6"/>
      <c r="HA239" s="6"/>
      <c r="HB239" s="6"/>
      <c r="HC239" s="6"/>
      <c r="HD239" s="6"/>
      <c r="HE239" s="6"/>
      <c r="HF239" s="6"/>
      <c r="HG239" s="6"/>
      <c r="HH239" s="6"/>
      <c r="HI239" s="6"/>
      <c r="HJ239" s="6"/>
      <c r="HK239" s="6"/>
      <c r="HL239" s="6"/>
      <c r="HM239" s="6"/>
      <c r="HN239" s="6"/>
      <c r="HO239" s="6"/>
      <c r="HP239" s="6"/>
      <c r="HQ239" s="6"/>
      <c r="HR239" s="6"/>
      <c r="HS239" s="6"/>
      <c r="HT239" s="6"/>
      <c r="HU239" s="6"/>
      <c r="HV239" s="6"/>
      <c r="HW239" s="6"/>
      <c r="HX239" s="6"/>
      <c r="HY239" s="6"/>
      <c r="HZ239" s="6"/>
      <c r="IA239" s="6"/>
      <c r="IB239" s="6"/>
      <c r="IC239" s="6"/>
      <c r="ID239" s="6"/>
      <c r="IE239" s="6"/>
      <c r="IF239" s="6"/>
      <c r="IG239" s="6"/>
      <c r="IH239" s="6"/>
      <c r="II239" s="6"/>
      <c r="IJ239" s="6"/>
      <c r="IK239" s="6"/>
    </row>
    <row r="240" spans="2:245" s="7" customFormat="1" ht="20.25" hidden="1" customHeight="1" x14ac:dyDescent="0.3">
      <c r="B240" s="55" t="s">
        <v>10</v>
      </c>
      <c r="C240" s="146" t="s">
        <v>11</v>
      </c>
      <c r="D240" s="63"/>
      <c r="E240" s="63"/>
      <c r="F240" s="63"/>
      <c r="G240" s="64" t="e">
        <f t="shared" si="137"/>
        <v>#DIV/0!</v>
      </c>
      <c r="H240" s="63">
        <f t="shared" si="138"/>
        <v>0</v>
      </c>
      <c r="I240" s="63"/>
      <c r="J240" s="63"/>
      <c r="K240" s="67"/>
      <c r="L240" s="65" t="e">
        <f t="shared" si="146"/>
        <v>#DIV/0!</v>
      </c>
      <c r="M240" s="63">
        <f t="shared" si="147"/>
        <v>0</v>
      </c>
      <c r="N240" s="63">
        <f t="shared" si="139"/>
        <v>0</v>
      </c>
      <c r="O240" s="63">
        <f t="shared" si="140"/>
        <v>0</v>
      </c>
      <c r="P240" s="63">
        <f t="shared" si="141"/>
        <v>0</v>
      </c>
      <c r="Q240" s="66" t="e">
        <f t="shared" si="142"/>
        <v>#DIV/0!</v>
      </c>
      <c r="R240" s="63">
        <f t="shared" si="143"/>
        <v>0</v>
      </c>
      <c r="S240" s="15"/>
      <c r="T240" s="15"/>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c r="DH240" s="6"/>
      <c r="DI240" s="6"/>
      <c r="DJ240" s="6"/>
      <c r="DK240" s="6"/>
      <c r="DL240" s="6"/>
      <c r="DM240" s="6"/>
      <c r="DN240" s="6"/>
      <c r="DO240" s="6"/>
      <c r="DP240" s="6"/>
      <c r="DQ240" s="6"/>
      <c r="DR240" s="6"/>
      <c r="DS240" s="6"/>
      <c r="DT240" s="6"/>
      <c r="DU240" s="6"/>
      <c r="DV240" s="6"/>
      <c r="DW240" s="6"/>
      <c r="DX240" s="6"/>
      <c r="DY240" s="6"/>
      <c r="DZ240" s="6"/>
      <c r="EA240" s="6"/>
      <c r="EB240" s="6"/>
      <c r="EC240" s="6"/>
      <c r="ED240" s="6"/>
      <c r="EE240" s="6"/>
      <c r="EF240" s="6"/>
      <c r="EG240" s="6"/>
      <c r="EH240" s="6"/>
      <c r="EI240" s="6"/>
      <c r="EJ240" s="6"/>
      <c r="EK240" s="6"/>
      <c r="EL240" s="6"/>
      <c r="EM240" s="6"/>
      <c r="EN240" s="6"/>
      <c r="EO240" s="6"/>
      <c r="EP240" s="6"/>
      <c r="EQ240" s="6"/>
      <c r="ER240" s="6"/>
      <c r="ES240" s="6"/>
      <c r="ET240" s="6"/>
      <c r="EU240" s="6"/>
      <c r="EV240" s="6"/>
      <c r="EW240" s="6"/>
      <c r="EX240" s="6"/>
      <c r="EY240" s="6"/>
      <c r="EZ240" s="6"/>
      <c r="FA240" s="6"/>
      <c r="FB240" s="6"/>
      <c r="FC240" s="6"/>
      <c r="FD240" s="6"/>
      <c r="FE240" s="6"/>
      <c r="FF240" s="6"/>
      <c r="FG240" s="6"/>
      <c r="FH240" s="6"/>
      <c r="FI240" s="6"/>
      <c r="FJ240" s="6"/>
      <c r="FK240" s="6"/>
      <c r="FL240" s="6"/>
      <c r="FM240" s="6"/>
      <c r="FN240" s="6"/>
      <c r="FO240" s="6"/>
      <c r="FP240" s="6"/>
      <c r="FQ240" s="6"/>
      <c r="FR240" s="6"/>
      <c r="FS240" s="6"/>
      <c r="FT240" s="6"/>
      <c r="FU240" s="6"/>
      <c r="FV240" s="6"/>
      <c r="FW240" s="6"/>
      <c r="FX240" s="6"/>
      <c r="FY240" s="6"/>
      <c r="FZ240" s="6"/>
      <c r="GA240" s="6"/>
      <c r="GB240" s="6"/>
      <c r="GC240" s="6"/>
      <c r="GD240" s="6"/>
      <c r="GE240" s="6"/>
      <c r="GF240" s="6"/>
      <c r="GG240" s="6"/>
      <c r="GH240" s="6"/>
      <c r="GI240" s="6"/>
      <c r="GJ240" s="6"/>
      <c r="GK240" s="6"/>
      <c r="GL240" s="6"/>
      <c r="GM240" s="6"/>
      <c r="GN240" s="6"/>
      <c r="GO240" s="6"/>
      <c r="GP240" s="6"/>
      <c r="GQ240" s="6"/>
      <c r="GR240" s="6"/>
      <c r="GS240" s="6"/>
      <c r="GT240" s="6"/>
      <c r="GU240" s="6"/>
      <c r="GV240" s="6"/>
      <c r="GW240" s="6"/>
      <c r="GX240" s="6"/>
      <c r="GY240" s="6"/>
      <c r="GZ240" s="6"/>
      <c r="HA240" s="6"/>
      <c r="HB240" s="6"/>
      <c r="HC240" s="6"/>
      <c r="HD240" s="6"/>
      <c r="HE240" s="6"/>
      <c r="HF240" s="6"/>
      <c r="HG240" s="6"/>
      <c r="HH240" s="6"/>
      <c r="HI240" s="6"/>
      <c r="HJ240" s="6"/>
      <c r="HK240" s="6"/>
      <c r="HL240" s="6"/>
      <c r="HM240" s="6"/>
      <c r="HN240" s="6"/>
      <c r="HO240" s="6"/>
      <c r="HP240" s="6"/>
      <c r="HQ240" s="6"/>
      <c r="HR240" s="6"/>
      <c r="HS240" s="6"/>
      <c r="HT240" s="6"/>
      <c r="HU240" s="6"/>
      <c r="HV240" s="6"/>
      <c r="HW240" s="6"/>
      <c r="HX240" s="6"/>
      <c r="HY240" s="6"/>
      <c r="HZ240" s="6"/>
      <c r="IA240" s="6"/>
      <c r="IB240" s="6"/>
      <c r="IC240" s="6"/>
      <c r="ID240" s="6"/>
      <c r="IE240" s="6"/>
      <c r="IF240" s="6"/>
      <c r="IG240" s="6"/>
      <c r="IH240" s="6"/>
      <c r="II240" s="6"/>
      <c r="IJ240" s="6"/>
      <c r="IK240" s="6"/>
    </row>
    <row r="241" spans="2:245" s="7" customFormat="1" ht="37.5" hidden="1" customHeight="1" x14ac:dyDescent="0.3">
      <c r="B241" s="55" t="s">
        <v>12</v>
      </c>
      <c r="C241" s="170" t="s">
        <v>6</v>
      </c>
      <c r="D241" s="63"/>
      <c r="E241" s="63"/>
      <c r="F241" s="63"/>
      <c r="G241" s="64" t="e">
        <f t="shared" si="137"/>
        <v>#DIV/0!</v>
      </c>
      <c r="H241" s="63">
        <f t="shared" si="138"/>
        <v>0</v>
      </c>
      <c r="I241" s="63"/>
      <c r="J241" s="63"/>
      <c r="K241" s="67"/>
      <c r="L241" s="65" t="e">
        <f t="shared" si="146"/>
        <v>#DIV/0!</v>
      </c>
      <c r="M241" s="63">
        <f t="shared" si="147"/>
        <v>0</v>
      </c>
      <c r="N241" s="63">
        <f t="shared" si="139"/>
        <v>0</v>
      </c>
      <c r="O241" s="63">
        <f t="shared" si="140"/>
        <v>0</v>
      </c>
      <c r="P241" s="63">
        <f t="shared" si="141"/>
        <v>0</v>
      </c>
      <c r="Q241" s="66" t="e">
        <f t="shared" si="142"/>
        <v>#DIV/0!</v>
      </c>
      <c r="R241" s="63">
        <f t="shared" si="143"/>
        <v>0</v>
      </c>
      <c r="S241" s="15"/>
      <c r="T241" s="15"/>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6"/>
      <c r="DG241" s="6"/>
      <c r="DH241" s="6"/>
      <c r="DI241" s="6"/>
      <c r="DJ241" s="6"/>
      <c r="DK241" s="6"/>
      <c r="DL241" s="6"/>
      <c r="DM241" s="6"/>
      <c r="DN241" s="6"/>
      <c r="DO241" s="6"/>
      <c r="DP241" s="6"/>
      <c r="DQ241" s="6"/>
      <c r="DR241" s="6"/>
      <c r="DS241" s="6"/>
      <c r="DT241" s="6"/>
      <c r="DU241" s="6"/>
      <c r="DV241" s="6"/>
      <c r="DW241" s="6"/>
      <c r="DX241" s="6"/>
      <c r="DY241" s="6"/>
      <c r="DZ241" s="6"/>
      <c r="EA241" s="6"/>
      <c r="EB241" s="6"/>
      <c r="EC241" s="6"/>
      <c r="ED241" s="6"/>
      <c r="EE241" s="6"/>
      <c r="EF241" s="6"/>
      <c r="EG241" s="6"/>
      <c r="EH241" s="6"/>
      <c r="EI241" s="6"/>
      <c r="EJ241" s="6"/>
      <c r="EK241" s="6"/>
      <c r="EL241" s="6"/>
      <c r="EM241" s="6"/>
      <c r="EN241" s="6"/>
      <c r="EO241" s="6"/>
      <c r="EP241" s="6"/>
      <c r="EQ241" s="6"/>
      <c r="ER241" s="6"/>
      <c r="ES241" s="6"/>
      <c r="ET241" s="6"/>
      <c r="EU241" s="6"/>
      <c r="EV241" s="6"/>
      <c r="EW241" s="6"/>
      <c r="EX241" s="6"/>
      <c r="EY241" s="6"/>
      <c r="EZ241" s="6"/>
      <c r="FA241" s="6"/>
      <c r="FB241" s="6"/>
      <c r="FC241" s="6"/>
      <c r="FD241" s="6"/>
      <c r="FE241" s="6"/>
      <c r="FF241" s="6"/>
      <c r="FG241" s="6"/>
      <c r="FH241" s="6"/>
      <c r="FI241" s="6"/>
      <c r="FJ241" s="6"/>
      <c r="FK241" s="6"/>
      <c r="FL241" s="6"/>
      <c r="FM241" s="6"/>
      <c r="FN241" s="6"/>
      <c r="FO241" s="6"/>
      <c r="FP241" s="6"/>
      <c r="FQ241" s="6"/>
      <c r="FR241" s="6"/>
      <c r="FS241" s="6"/>
      <c r="FT241" s="6"/>
      <c r="FU241" s="6"/>
      <c r="FV241" s="6"/>
      <c r="FW241" s="6"/>
      <c r="FX241" s="6"/>
      <c r="FY241" s="6"/>
      <c r="FZ241" s="6"/>
      <c r="GA241" s="6"/>
      <c r="GB241" s="6"/>
      <c r="GC241" s="6"/>
      <c r="GD241" s="6"/>
      <c r="GE241" s="6"/>
      <c r="GF241" s="6"/>
      <c r="GG241" s="6"/>
      <c r="GH241" s="6"/>
      <c r="GI241" s="6"/>
      <c r="GJ241" s="6"/>
      <c r="GK241" s="6"/>
      <c r="GL241" s="6"/>
      <c r="GM241" s="6"/>
      <c r="GN241" s="6"/>
      <c r="GO241" s="6"/>
      <c r="GP241" s="6"/>
      <c r="GQ241" s="6"/>
      <c r="GR241" s="6"/>
      <c r="GS241" s="6"/>
      <c r="GT241" s="6"/>
      <c r="GU241" s="6"/>
      <c r="GV241" s="6"/>
      <c r="GW241" s="6"/>
      <c r="GX241" s="6"/>
      <c r="GY241" s="6"/>
      <c r="GZ241" s="6"/>
      <c r="HA241" s="6"/>
      <c r="HB241" s="6"/>
      <c r="HC241" s="6"/>
      <c r="HD241" s="6"/>
      <c r="HE241" s="6"/>
      <c r="HF241" s="6"/>
      <c r="HG241" s="6"/>
      <c r="HH241" s="6"/>
      <c r="HI241" s="6"/>
      <c r="HJ241" s="6"/>
      <c r="HK241" s="6"/>
      <c r="HL241" s="6"/>
      <c r="HM241" s="6"/>
      <c r="HN241" s="6"/>
      <c r="HO241" s="6"/>
      <c r="HP241" s="6"/>
      <c r="HQ241" s="6"/>
      <c r="HR241" s="6"/>
      <c r="HS241" s="6"/>
      <c r="HT241" s="6"/>
      <c r="HU241" s="6"/>
      <c r="HV241" s="6"/>
      <c r="HW241" s="6"/>
      <c r="HX241" s="6"/>
      <c r="HY241" s="6"/>
      <c r="HZ241" s="6"/>
      <c r="IA241" s="6"/>
      <c r="IB241" s="6"/>
      <c r="IC241" s="6"/>
      <c r="ID241" s="6"/>
      <c r="IE241" s="6"/>
      <c r="IF241" s="6"/>
      <c r="IG241" s="6"/>
      <c r="IH241" s="6"/>
      <c r="II241" s="6"/>
      <c r="IJ241" s="6"/>
      <c r="IK241" s="6"/>
    </row>
    <row r="242" spans="2:245" s="14" customFormat="1" ht="26.25" customHeight="1" x14ac:dyDescent="0.3">
      <c r="B242" s="55" t="s">
        <v>156</v>
      </c>
      <c r="C242" s="184" t="s">
        <v>26</v>
      </c>
      <c r="D242" s="67">
        <v>15974800</v>
      </c>
      <c r="E242" s="67">
        <v>7987200</v>
      </c>
      <c r="F242" s="67">
        <v>7987200</v>
      </c>
      <c r="G242" s="68">
        <f t="shared" si="137"/>
        <v>100</v>
      </c>
      <c r="H242" s="67">
        <f t="shared" si="138"/>
        <v>0</v>
      </c>
      <c r="I242" s="67"/>
      <c r="J242" s="67"/>
      <c r="K242" s="67"/>
      <c r="L242" s="65"/>
      <c r="M242" s="63"/>
      <c r="N242" s="67">
        <f t="shared" si="139"/>
        <v>15974800</v>
      </c>
      <c r="O242" s="67">
        <f t="shared" si="140"/>
        <v>7987200</v>
      </c>
      <c r="P242" s="67">
        <f t="shared" si="141"/>
        <v>7987200</v>
      </c>
      <c r="Q242" s="70">
        <f t="shared" si="142"/>
        <v>100</v>
      </c>
      <c r="R242" s="67">
        <f t="shared" si="143"/>
        <v>0</v>
      </c>
      <c r="S242" s="15"/>
      <c r="T242" s="15"/>
      <c r="U242" s="13"/>
      <c r="V242" s="13"/>
      <c r="W242" s="13"/>
      <c r="X242" s="13"/>
      <c r="Y242" s="13"/>
      <c r="Z242" s="13"/>
      <c r="AA242" s="13"/>
      <c r="AB242" s="13"/>
      <c r="AC242" s="13"/>
      <c r="AD242" s="13"/>
      <c r="AE242" s="13"/>
      <c r="AF242" s="13"/>
      <c r="AG242" s="13"/>
      <c r="AH242" s="13"/>
      <c r="AI242" s="13"/>
      <c r="AJ242" s="13"/>
      <c r="AK242" s="13"/>
      <c r="AL242" s="13"/>
      <c r="AM242" s="13"/>
      <c r="AN242" s="13"/>
      <c r="AO242" s="13"/>
      <c r="AP242" s="13"/>
      <c r="AQ242" s="13"/>
      <c r="AR242" s="13"/>
      <c r="AS242" s="13"/>
      <c r="AT242" s="13"/>
      <c r="AU242" s="13"/>
      <c r="AV242" s="13"/>
      <c r="AW242" s="13"/>
      <c r="AX242" s="13"/>
      <c r="AY242" s="13"/>
      <c r="AZ242" s="13"/>
      <c r="BA242" s="13"/>
      <c r="BB242" s="13"/>
      <c r="BC242" s="13"/>
      <c r="BD242" s="13"/>
      <c r="BE242" s="13"/>
      <c r="BF242" s="13"/>
      <c r="BG242" s="13"/>
      <c r="BH242" s="13"/>
      <c r="BI242" s="13"/>
      <c r="BJ242" s="13"/>
      <c r="BK242" s="13"/>
      <c r="BL242" s="13"/>
      <c r="BM242" s="13"/>
      <c r="BN242" s="13"/>
      <c r="BO242" s="13"/>
      <c r="BP242" s="13"/>
      <c r="BQ242" s="13"/>
      <c r="BR242" s="13"/>
      <c r="BS242" s="13"/>
      <c r="BT242" s="13"/>
      <c r="BU242" s="13"/>
      <c r="BV242" s="13"/>
      <c r="BW242" s="13"/>
      <c r="BX242" s="13"/>
      <c r="BY242" s="13"/>
      <c r="BZ242" s="13"/>
      <c r="CA242" s="13"/>
      <c r="CB242" s="13"/>
      <c r="CC242" s="13"/>
      <c r="CD242" s="13"/>
      <c r="CE242" s="13"/>
      <c r="CF242" s="13"/>
      <c r="CG242" s="13"/>
      <c r="CH242" s="13"/>
      <c r="CI242" s="13"/>
      <c r="CJ242" s="13"/>
      <c r="CK242" s="13"/>
      <c r="CL242" s="13"/>
      <c r="CM242" s="13"/>
      <c r="CN242" s="13"/>
      <c r="CO242" s="13"/>
      <c r="CP242" s="13"/>
      <c r="CQ242" s="13"/>
      <c r="CR242" s="13"/>
      <c r="CS242" s="13"/>
      <c r="CT242" s="13"/>
      <c r="CU242" s="13"/>
      <c r="CV242" s="13"/>
      <c r="CW242" s="13"/>
      <c r="CX242" s="13"/>
      <c r="CY242" s="13"/>
      <c r="CZ242" s="13"/>
      <c r="DA242" s="13"/>
      <c r="DB242" s="13"/>
      <c r="DC242" s="13"/>
      <c r="DD242" s="13"/>
      <c r="DE242" s="13"/>
      <c r="DF242" s="13"/>
      <c r="DG242" s="13"/>
      <c r="DH242" s="13"/>
      <c r="DI242" s="13"/>
      <c r="DJ242" s="13"/>
      <c r="DK242" s="13"/>
      <c r="DL242" s="13"/>
      <c r="DM242" s="13"/>
      <c r="DN242" s="13"/>
      <c r="DO242" s="13"/>
      <c r="DP242" s="13"/>
      <c r="DQ242" s="13"/>
      <c r="DR242" s="13"/>
      <c r="DS242" s="13"/>
      <c r="DT242" s="13"/>
      <c r="DU242" s="13"/>
      <c r="DV242" s="13"/>
      <c r="DW242" s="13"/>
      <c r="DX242" s="13"/>
      <c r="DY242" s="13"/>
      <c r="DZ242" s="13"/>
      <c r="EA242" s="13"/>
      <c r="EB242" s="13"/>
      <c r="EC242" s="13"/>
      <c r="ED242" s="13"/>
      <c r="EE242" s="13"/>
      <c r="EF242" s="13"/>
      <c r="EG242" s="13"/>
      <c r="EH242" s="13"/>
      <c r="EI242" s="13"/>
      <c r="EJ242" s="13"/>
      <c r="EK242" s="13"/>
      <c r="EL242" s="13"/>
      <c r="EM242" s="13"/>
      <c r="EN242" s="13"/>
      <c r="EO242" s="13"/>
      <c r="EP242" s="13"/>
      <c r="EQ242" s="13"/>
      <c r="ER242" s="13"/>
      <c r="ES242" s="13"/>
      <c r="ET242" s="13"/>
      <c r="EU242" s="13"/>
      <c r="EV242" s="13"/>
      <c r="EW242" s="13"/>
      <c r="EX242" s="13"/>
      <c r="EY242" s="13"/>
      <c r="EZ242" s="13"/>
      <c r="FA242" s="13"/>
      <c r="FB242" s="13"/>
      <c r="FC242" s="13"/>
      <c r="FD242" s="13"/>
      <c r="FE242" s="13"/>
      <c r="FF242" s="13"/>
      <c r="FG242" s="13"/>
      <c r="FH242" s="13"/>
      <c r="FI242" s="13"/>
      <c r="FJ242" s="13"/>
      <c r="FK242" s="13"/>
      <c r="FL242" s="13"/>
      <c r="FM242" s="13"/>
      <c r="FN242" s="13"/>
      <c r="FO242" s="13"/>
      <c r="FP242" s="13"/>
      <c r="FQ242" s="13"/>
      <c r="FR242" s="13"/>
      <c r="FS242" s="13"/>
      <c r="FT242" s="13"/>
      <c r="FU242" s="13"/>
      <c r="FV242" s="13"/>
      <c r="FW242" s="13"/>
      <c r="FX242" s="13"/>
      <c r="FY242" s="13"/>
      <c r="FZ242" s="13"/>
      <c r="GA242" s="13"/>
      <c r="GB242" s="13"/>
      <c r="GC242" s="13"/>
      <c r="GD242" s="13"/>
      <c r="GE242" s="13"/>
      <c r="GF242" s="13"/>
      <c r="GG242" s="13"/>
      <c r="GH242" s="13"/>
      <c r="GI242" s="13"/>
      <c r="GJ242" s="13"/>
      <c r="GK242" s="13"/>
      <c r="GL242" s="13"/>
      <c r="GM242" s="13"/>
      <c r="GN242" s="13"/>
      <c r="GO242" s="13"/>
      <c r="GP242" s="13"/>
      <c r="GQ242" s="13"/>
      <c r="GR242" s="13"/>
      <c r="GS242" s="13"/>
      <c r="GT242" s="13"/>
      <c r="GU242" s="13"/>
      <c r="GV242" s="13"/>
      <c r="GW242" s="13"/>
      <c r="GX242" s="13"/>
      <c r="GY242" s="13"/>
      <c r="GZ242" s="13"/>
      <c r="HA242" s="13"/>
      <c r="HB242" s="13"/>
      <c r="HC242" s="13"/>
      <c r="HD242" s="13"/>
      <c r="HE242" s="13"/>
      <c r="HF242" s="13"/>
      <c r="HG242" s="13"/>
      <c r="HH242" s="13"/>
      <c r="HI242" s="13"/>
      <c r="HJ242" s="13"/>
      <c r="HK242" s="13"/>
      <c r="HL242" s="13"/>
      <c r="HM242" s="13"/>
      <c r="HN242" s="13"/>
      <c r="HO242" s="13"/>
      <c r="HP242" s="13"/>
      <c r="HQ242" s="13"/>
      <c r="HR242" s="13"/>
      <c r="HS242" s="13"/>
      <c r="HT242" s="13"/>
      <c r="HU242" s="13"/>
      <c r="HV242" s="13"/>
      <c r="HW242" s="13"/>
      <c r="HX242" s="13"/>
      <c r="HY242" s="13"/>
      <c r="HZ242" s="13"/>
      <c r="IA242" s="13"/>
      <c r="IB242" s="13"/>
      <c r="IC242" s="13"/>
      <c r="ID242" s="13"/>
      <c r="IE242" s="13"/>
      <c r="IF242" s="13"/>
      <c r="IG242" s="13"/>
      <c r="IH242" s="13"/>
      <c r="II242" s="13"/>
      <c r="IJ242" s="13"/>
      <c r="IK242" s="13"/>
    </row>
    <row r="243" spans="2:245" s="7" customFormat="1" ht="66.75" customHeight="1" x14ac:dyDescent="0.3">
      <c r="B243" s="185">
        <v>9800</v>
      </c>
      <c r="C243" s="48" t="s">
        <v>165</v>
      </c>
      <c r="D243" s="67">
        <v>17570000</v>
      </c>
      <c r="E243" s="67">
        <v>16470000</v>
      </c>
      <c r="F243" s="67">
        <v>15970000</v>
      </c>
      <c r="G243" s="68">
        <f t="shared" si="137"/>
        <v>96.964177292046145</v>
      </c>
      <c r="H243" s="67">
        <f t="shared" si="138"/>
        <v>-500000</v>
      </c>
      <c r="I243" s="67"/>
      <c r="J243" s="67"/>
      <c r="K243" s="67"/>
      <c r="L243" s="69"/>
      <c r="M243" s="67"/>
      <c r="N243" s="67">
        <f t="shared" si="139"/>
        <v>17570000</v>
      </c>
      <c r="O243" s="67">
        <f t="shared" si="140"/>
        <v>16470000</v>
      </c>
      <c r="P243" s="67">
        <f t="shared" si="141"/>
        <v>15970000</v>
      </c>
      <c r="Q243" s="70">
        <f t="shared" si="142"/>
        <v>96.964177292046145</v>
      </c>
      <c r="R243" s="67">
        <f t="shared" si="143"/>
        <v>-500000</v>
      </c>
      <c r="S243" s="15"/>
      <c r="T243" s="15"/>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c r="CY243" s="6"/>
      <c r="CZ243" s="6"/>
      <c r="DA243" s="6"/>
      <c r="DB243" s="6"/>
      <c r="DC243" s="6"/>
      <c r="DD243" s="6"/>
      <c r="DE243" s="6"/>
      <c r="DF243" s="6"/>
      <c r="DG243" s="6"/>
      <c r="DH243" s="6"/>
      <c r="DI243" s="6"/>
      <c r="DJ243" s="6"/>
      <c r="DK243" s="6"/>
      <c r="DL243" s="6"/>
      <c r="DM243" s="6"/>
      <c r="DN243" s="6"/>
      <c r="DO243" s="6"/>
      <c r="DP243" s="6"/>
      <c r="DQ243" s="6"/>
      <c r="DR243" s="6"/>
      <c r="DS243" s="6"/>
      <c r="DT243" s="6"/>
      <c r="DU243" s="6"/>
      <c r="DV243" s="6"/>
      <c r="DW243" s="6"/>
      <c r="DX243" s="6"/>
      <c r="DY243" s="6"/>
      <c r="DZ243" s="6"/>
      <c r="EA243" s="6"/>
      <c r="EB243" s="6"/>
      <c r="EC243" s="6"/>
      <c r="ED243" s="6"/>
      <c r="EE243" s="6"/>
      <c r="EF243" s="6"/>
      <c r="EG243" s="6"/>
      <c r="EH243" s="6"/>
      <c r="EI243" s="6"/>
      <c r="EJ243" s="6"/>
      <c r="EK243" s="6"/>
      <c r="EL243" s="6"/>
      <c r="EM243" s="6"/>
      <c r="EN243" s="6"/>
      <c r="EO243" s="6"/>
      <c r="EP243" s="6"/>
      <c r="EQ243" s="6"/>
      <c r="ER243" s="6"/>
      <c r="ES243" s="6"/>
      <c r="ET243" s="6"/>
      <c r="EU243" s="6"/>
      <c r="EV243" s="6"/>
      <c r="EW243" s="6"/>
      <c r="EX243" s="6"/>
      <c r="EY243" s="6"/>
      <c r="EZ243" s="6"/>
      <c r="FA243" s="6"/>
      <c r="FB243" s="6"/>
      <c r="FC243" s="6"/>
      <c r="FD243" s="6"/>
      <c r="FE243" s="6"/>
      <c r="FF243" s="6"/>
      <c r="FG243" s="6"/>
      <c r="FH243" s="6"/>
      <c r="FI243" s="6"/>
      <c r="FJ243" s="6"/>
      <c r="FK243" s="6"/>
      <c r="FL243" s="6"/>
      <c r="FM243" s="6"/>
      <c r="FN243" s="6"/>
      <c r="FO243" s="6"/>
      <c r="FP243" s="6"/>
      <c r="FQ243" s="6"/>
      <c r="FR243" s="6"/>
      <c r="FS243" s="6"/>
      <c r="FT243" s="6"/>
      <c r="FU243" s="6"/>
      <c r="FV243" s="6"/>
      <c r="FW243" s="6"/>
      <c r="FX243" s="6"/>
      <c r="FY243" s="6"/>
      <c r="FZ243" s="6"/>
      <c r="GA243" s="6"/>
      <c r="GB243" s="6"/>
      <c r="GC243" s="6"/>
      <c r="GD243" s="6"/>
      <c r="GE243" s="6"/>
      <c r="GF243" s="6"/>
      <c r="GG243" s="6"/>
      <c r="GH243" s="6"/>
      <c r="GI243" s="6"/>
      <c r="GJ243" s="6"/>
      <c r="GK243" s="6"/>
      <c r="GL243" s="6"/>
      <c r="GM243" s="6"/>
      <c r="GN243" s="6"/>
      <c r="GO243" s="6"/>
      <c r="GP243" s="6"/>
      <c r="GQ243" s="6"/>
      <c r="GR243" s="6"/>
      <c r="GS243" s="6"/>
      <c r="GT243" s="6"/>
      <c r="GU243" s="6"/>
      <c r="GV243" s="6"/>
      <c r="GW243" s="6"/>
      <c r="GX243" s="6"/>
      <c r="GY243" s="6"/>
      <c r="GZ243" s="6"/>
      <c r="HA243" s="6"/>
      <c r="HB243" s="6"/>
      <c r="HC243" s="6"/>
      <c r="HD243" s="6"/>
      <c r="HE243" s="6"/>
      <c r="HF243" s="6"/>
      <c r="HG243" s="6"/>
      <c r="HH243" s="6"/>
      <c r="HI243" s="6"/>
      <c r="HJ243" s="6"/>
      <c r="HK243" s="6"/>
      <c r="HL243" s="6"/>
      <c r="HM243" s="6"/>
      <c r="HN243" s="6"/>
      <c r="HO243" s="6"/>
      <c r="HP243" s="6"/>
      <c r="HQ243" s="6"/>
      <c r="HR243" s="6"/>
      <c r="HS243" s="6"/>
      <c r="HT243" s="6"/>
      <c r="HU243" s="6"/>
      <c r="HV243" s="6"/>
      <c r="HW243" s="6"/>
      <c r="HX243" s="6"/>
      <c r="HY243" s="6"/>
      <c r="HZ243" s="6"/>
      <c r="IA243" s="6"/>
      <c r="IB243" s="6"/>
      <c r="IC243" s="6"/>
      <c r="ID243" s="6"/>
      <c r="IE243" s="6"/>
      <c r="IF243" s="6"/>
      <c r="IG243" s="6"/>
      <c r="IH243" s="6"/>
      <c r="II243" s="6"/>
      <c r="IJ243" s="6"/>
      <c r="IK243" s="6"/>
    </row>
    <row r="244" spans="2:245" s="7" customFormat="1" ht="153.75" hidden="1" customHeight="1" x14ac:dyDescent="0.3">
      <c r="B244" s="185">
        <v>9820</v>
      </c>
      <c r="C244" s="48" t="s">
        <v>343</v>
      </c>
      <c r="D244" s="67">
        <v>0</v>
      </c>
      <c r="E244" s="67">
        <v>0</v>
      </c>
      <c r="F244" s="67">
        <v>0</v>
      </c>
      <c r="G244" s="68">
        <v>0</v>
      </c>
      <c r="H244" s="67">
        <f t="shared" si="138"/>
        <v>0</v>
      </c>
      <c r="I244" s="67"/>
      <c r="J244" s="67"/>
      <c r="K244" s="67"/>
      <c r="L244" s="69"/>
      <c r="M244" s="67"/>
      <c r="N244" s="67">
        <f t="shared" si="139"/>
        <v>0</v>
      </c>
      <c r="O244" s="67">
        <f t="shared" si="140"/>
        <v>0</v>
      </c>
      <c r="P244" s="67">
        <f t="shared" si="141"/>
        <v>0</v>
      </c>
      <c r="Q244" s="70">
        <v>0</v>
      </c>
      <c r="R244" s="67">
        <f t="shared" si="143"/>
        <v>0</v>
      </c>
      <c r="S244" s="15"/>
      <c r="T244" s="15"/>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c r="DA244" s="6"/>
      <c r="DB244" s="6"/>
      <c r="DC244" s="6"/>
      <c r="DD244" s="6"/>
      <c r="DE244" s="6"/>
      <c r="DF244" s="6"/>
      <c r="DG244" s="6"/>
      <c r="DH244" s="6"/>
      <c r="DI244" s="6"/>
      <c r="DJ244" s="6"/>
      <c r="DK244" s="6"/>
      <c r="DL244" s="6"/>
      <c r="DM244" s="6"/>
      <c r="DN244" s="6"/>
      <c r="DO244" s="6"/>
      <c r="DP244" s="6"/>
      <c r="DQ244" s="6"/>
      <c r="DR244" s="6"/>
      <c r="DS244" s="6"/>
      <c r="DT244" s="6"/>
      <c r="DU244" s="6"/>
      <c r="DV244" s="6"/>
      <c r="DW244" s="6"/>
      <c r="DX244" s="6"/>
      <c r="DY244" s="6"/>
      <c r="DZ244" s="6"/>
      <c r="EA244" s="6"/>
      <c r="EB244" s="6"/>
      <c r="EC244" s="6"/>
      <c r="ED244" s="6"/>
      <c r="EE244" s="6"/>
      <c r="EF244" s="6"/>
      <c r="EG244" s="6"/>
      <c r="EH244" s="6"/>
      <c r="EI244" s="6"/>
      <c r="EJ244" s="6"/>
      <c r="EK244" s="6"/>
      <c r="EL244" s="6"/>
      <c r="EM244" s="6"/>
      <c r="EN244" s="6"/>
      <c r="EO244" s="6"/>
      <c r="EP244" s="6"/>
      <c r="EQ244" s="6"/>
      <c r="ER244" s="6"/>
      <c r="ES244" s="6"/>
      <c r="ET244" s="6"/>
      <c r="EU244" s="6"/>
      <c r="EV244" s="6"/>
      <c r="EW244" s="6"/>
      <c r="EX244" s="6"/>
      <c r="EY244" s="6"/>
      <c r="EZ244" s="6"/>
      <c r="FA244" s="6"/>
      <c r="FB244" s="6"/>
      <c r="FC244" s="6"/>
      <c r="FD244" s="6"/>
      <c r="FE244" s="6"/>
      <c r="FF244" s="6"/>
      <c r="FG244" s="6"/>
      <c r="FH244" s="6"/>
      <c r="FI244" s="6"/>
      <c r="FJ244" s="6"/>
      <c r="FK244" s="6"/>
      <c r="FL244" s="6"/>
      <c r="FM244" s="6"/>
      <c r="FN244" s="6"/>
      <c r="FO244" s="6"/>
      <c r="FP244" s="6"/>
      <c r="FQ244" s="6"/>
      <c r="FR244" s="6"/>
      <c r="FS244" s="6"/>
      <c r="FT244" s="6"/>
      <c r="FU244" s="6"/>
      <c r="FV244" s="6"/>
      <c r="FW244" s="6"/>
      <c r="FX244" s="6"/>
      <c r="FY244" s="6"/>
      <c r="FZ244" s="6"/>
      <c r="GA244" s="6"/>
      <c r="GB244" s="6"/>
      <c r="GC244" s="6"/>
      <c r="GD244" s="6"/>
      <c r="GE244" s="6"/>
      <c r="GF244" s="6"/>
      <c r="GG244" s="6"/>
      <c r="GH244" s="6"/>
      <c r="GI244" s="6"/>
      <c r="GJ244" s="6"/>
      <c r="GK244" s="6"/>
      <c r="GL244" s="6"/>
      <c r="GM244" s="6"/>
      <c r="GN244" s="6"/>
      <c r="GO244" s="6"/>
      <c r="GP244" s="6"/>
      <c r="GQ244" s="6"/>
      <c r="GR244" s="6"/>
      <c r="GS244" s="6"/>
      <c r="GT244" s="6"/>
      <c r="GU244" s="6"/>
      <c r="GV244" s="6"/>
      <c r="GW244" s="6"/>
      <c r="GX244" s="6"/>
      <c r="GY244" s="6"/>
      <c r="GZ244" s="6"/>
      <c r="HA244" s="6"/>
      <c r="HB244" s="6"/>
      <c r="HC244" s="6"/>
      <c r="HD244" s="6"/>
      <c r="HE244" s="6"/>
      <c r="HF244" s="6"/>
      <c r="HG244" s="6"/>
      <c r="HH244" s="6"/>
      <c r="HI244" s="6"/>
      <c r="HJ244" s="6"/>
      <c r="HK244" s="6"/>
      <c r="HL244" s="6"/>
      <c r="HM244" s="6"/>
      <c r="HN244" s="6"/>
      <c r="HO244" s="6"/>
      <c r="HP244" s="6"/>
      <c r="HQ244" s="6"/>
      <c r="HR244" s="6"/>
      <c r="HS244" s="6"/>
      <c r="HT244" s="6"/>
      <c r="HU244" s="6"/>
      <c r="HV244" s="6"/>
      <c r="HW244" s="6"/>
      <c r="HX244" s="6"/>
      <c r="HY244" s="6"/>
      <c r="HZ244" s="6"/>
      <c r="IA244" s="6"/>
      <c r="IB244" s="6"/>
      <c r="IC244" s="6"/>
      <c r="ID244" s="6"/>
      <c r="IE244" s="6"/>
      <c r="IF244" s="6"/>
      <c r="IG244" s="6"/>
      <c r="IH244" s="6"/>
      <c r="II244" s="6"/>
      <c r="IJ244" s="6"/>
      <c r="IK244" s="6"/>
    </row>
    <row r="245" spans="2:245" s="5" customFormat="1" ht="68.25" customHeight="1" x14ac:dyDescent="0.3">
      <c r="B245" s="57"/>
      <c r="C245" s="186" t="s">
        <v>412</v>
      </c>
      <c r="D245" s="63">
        <f>SUM(D232+D237)</f>
        <v>806135632.51999998</v>
      </c>
      <c r="E245" s="63">
        <f>SUM(E232+E237)</f>
        <v>523445868.39999998</v>
      </c>
      <c r="F245" s="63">
        <f>SUM(F232+F237)</f>
        <v>460524098.0800001</v>
      </c>
      <c r="G245" s="64">
        <f t="shared" si="137"/>
        <v>87.97931665554438</v>
      </c>
      <c r="H245" s="63">
        <f t="shared" si="138"/>
        <v>-62921770.319999874</v>
      </c>
      <c r="I245" s="63">
        <f>SUM(I232+I237)</f>
        <v>33776222</v>
      </c>
      <c r="J245" s="63">
        <f>SUM(J232+J237)</f>
        <v>29702558.170000002</v>
      </c>
      <c r="K245" s="63">
        <f>SUM(K232+K237)</f>
        <v>9539924.620000001</v>
      </c>
      <c r="L245" s="65">
        <f t="shared" si="146"/>
        <v>32.118191858758678</v>
      </c>
      <c r="M245" s="63">
        <f t="shared" si="147"/>
        <v>-20162633.550000001</v>
      </c>
      <c r="N245" s="63">
        <f t="shared" si="139"/>
        <v>839911854.51999998</v>
      </c>
      <c r="O245" s="63">
        <f t="shared" si="140"/>
        <v>553148426.56999993</v>
      </c>
      <c r="P245" s="63">
        <f t="shared" si="141"/>
        <v>470064022.70000011</v>
      </c>
      <c r="Q245" s="66">
        <f t="shared" si="142"/>
        <v>84.979726981201921</v>
      </c>
      <c r="R245" s="63">
        <f t="shared" si="143"/>
        <v>-83084403.869999826</v>
      </c>
      <c r="S245" s="43"/>
      <c r="T245" s="43"/>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4"/>
      <c r="FG245" s="4"/>
      <c r="FH245" s="4"/>
      <c r="FI245" s="4"/>
      <c r="FJ245" s="4"/>
      <c r="FK245" s="4"/>
      <c r="FL245" s="4"/>
      <c r="FM245" s="4"/>
      <c r="FN245" s="4"/>
      <c r="FO245" s="4"/>
      <c r="FP245" s="4"/>
      <c r="FQ245" s="4"/>
      <c r="FR245" s="4"/>
      <c r="FS245" s="4"/>
      <c r="FT245" s="4"/>
      <c r="FU245" s="4"/>
      <c r="FV245" s="4"/>
      <c r="FW245" s="4"/>
      <c r="FX245" s="4"/>
      <c r="FY245" s="4"/>
      <c r="FZ245" s="4"/>
      <c r="GA245" s="4"/>
      <c r="GB245" s="4"/>
      <c r="GC245" s="4"/>
      <c r="GD245" s="4"/>
      <c r="GE245" s="4"/>
      <c r="GF245" s="4"/>
      <c r="GG245" s="4"/>
      <c r="GH245" s="4"/>
      <c r="GI245" s="4"/>
      <c r="GJ245" s="4"/>
      <c r="GK245" s="4"/>
      <c r="GL245" s="4"/>
      <c r="GM245" s="4"/>
      <c r="GN245" s="4"/>
      <c r="GO245" s="4"/>
      <c r="GP245" s="4"/>
      <c r="GQ245" s="4"/>
      <c r="GR245" s="4"/>
      <c r="GS245" s="4"/>
      <c r="GT245" s="4"/>
      <c r="GU245" s="4"/>
      <c r="GV245" s="4"/>
      <c r="GW245" s="4"/>
      <c r="GX245" s="4"/>
      <c r="GY245" s="4"/>
      <c r="GZ245" s="4"/>
      <c r="HA245" s="4"/>
      <c r="HB245" s="4"/>
      <c r="HC245" s="4"/>
      <c r="HD245" s="4"/>
      <c r="HE245" s="4"/>
      <c r="HF245" s="4"/>
      <c r="HG245" s="4"/>
      <c r="HH245" s="4"/>
      <c r="HI245" s="4"/>
      <c r="HJ245" s="4"/>
      <c r="HK245" s="4"/>
      <c r="HL245" s="4"/>
      <c r="HM245" s="4"/>
      <c r="HN245" s="4"/>
      <c r="HO245" s="4"/>
      <c r="HP245" s="4"/>
      <c r="HQ245" s="4"/>
      <c r="HR245" s="4"/>
      <c r="HS245" s="4"/>
      <c r="HT245" s="4"/>
      <c r="HU245" s="4"/>
      <c r="HV245" s="4"/>
      <c r="HW245" s="4"/>
      <c r="HX245" s="4"/>
      <c r="HY245" s="4"/>
      <c r="HZ245" s="4"/>
      <c r="IA245" s="4"/>
      <c r="IB245" s="4"/>
      <c r="IC245" s="4"/>
      <c r="ID245" s="4"/>
      <c r="IE245" s="4"/>
      <c r="IF245" s="4"/>
      <c r="IG245" s="4"/>
      <c r="IH245" s="4"/>
      <c r="II245" s="4"/>
      <c r="IJ245" s="4"/>
      <c r="IK245" s="4"/>
    </row>
    <row r="246" spans="2:245" s="5" customFormat="1" ht="22.5" customHeight="1" x14ac:dyDescent="0.3">
      <c r="B246" s="57"/>
      <c r="C246" s="49" t="s">
        <v>19</v>
      </c>
      <c r="D246" s="76"/>
      <c r="E246" s="76"/>
      <c r="F246" s="75"/>
      <c r="G246" s="64"/>
      <c r="H246" s="63"/>
      <c r="I246" s="71">
        <v>16859557</v>
      </c>
      <c r="J246" s="71">
        <v>12929893.17</v>
      </c>
      <c r="K246" s="71">
        <v>3182200.28</v>
      </c>
      <c r="L246" s="73">
        <f t="shared" si="146"/>
        <v>24.611187719503793</v>
      </c>
      <c r="M246" s="71">
        <f t="shared" si="147"/>
        <v>-9747692.8900000006</v>
      </c>
      <c r="N246" s="71">
        <f t="shared" si="139"/>
        <v>16859557</v>
      </c>
      <c r="O246" s="71">
        <f t="shared" si="140"/>
        <v>12929893.17</v>
      </c>
      <c r="P246" s="71">
        <f t="shared" si="141"/>
        <v>3182200.28</v>
      </c>
      <c r="Q246" s="74">
        <f t="shared" si="142"/>
        <v>24.611187719503793</v>
      </c>
      <c r="R246" s="71">
        <f t="shared" si="143"/>
        <v>-9747692.8900000006</v>
      </c>
      <c r="S246" s="43"/>
      <c r="T246" s="43"/>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4"/>
      <c r="ES246" s="4"/>
      <c r="ET246" s="4"/>
      <c r="EU246" s="4"/>
      <c r="EV246" s="4"/>
      <c r="EW246" s="4"/>
      <c r="EX246" s="4"/>
      <c r="EY246" s="4"/>
      <c r="EZ246" s="4"/>
      <c r="FA246" s="4"/>
      <c r="FB246" s="4"/>
      <c r="FC246" s="4"/>
      <c r="FD246" s="4"/>
      <c r="FE246" s="4"/>
      <c r="FF246" s="4"/>
      <c r="FG246" s="4"/>
      <c r="FH246" s="4"/>
      <c r="FI246" s="4"/>
      <c r="FJ246" s="4"/>
      <c r="FK246" s="4"/>
      <c r="FL246" s="4"/>
      <c r="FM246" s="4"/>
      <c r="FN246" s="4"/>
      <c r="FO246" s="4"/>
      <c r="FP246" s="4"/>
      <c r="FQ246" s="4"/>
      <c r="FR246" s="4"/>
      <c r="FS246" s="4"/>
      <c r="FT246" s="4"/>
      <c r="FU246" s="4"/>
      <c r="FV246" s="4"/>
      <c r="FW246" s="4"/>
      <c r="FX246" s="4"/>
      <c r="FY246" s="4"/>
      <c r="FZ246" s="4"/>
      <c r="GA246" s="4"/>
      <c r="GB246" s="4"/>
      <c r="GC246" s="4"/>
      <c r="GD246" s="4"/>
      <c r="GE246" s="4"/>
      <c r="GF246" s="4"/>
      <c r="GG246" s="4"/>
      <c r="GH246" s="4"/>
      <c r="GI246" s="4"/>
      <c r="GJ246" s="4"/>
      <c r="GK246" s="4"/>
      <c r="GL246" s="4"/>
      <c r="GM246" s="4"/>
      <c r="GN246" s="4"/>
      <c r="GO246" s="4"/>
      <c r="GP246" s="4"/>
      <c r="GQ246" s="4"/>
      <c r="GR246" s="4"/>
      <c r="GS246" s="4"/>
      <c r="GT246" s="4"/>
      <c r="GU246" s="4"/>
      <c r="GV246" s="4"/>
      <c r="GW246" s="4"/>
      <c r="GX246" s="4"/>
      <c r="GY246" s="4"/>
      <c r="GZ246" s="4"/>
      <c r="HA246" s="4"/>
      <c r="HB246" s="4"/>
      <c r="HC246" s="4"/>
      <c r="HD246" s="4"/>
      <c r="HE246" s="4"/>
      <c r="HF246" s="4"/>
      <c r="HG246" s="4"/>
      <c r="HH246" s="4"/>
      <c r="HI246" s="4"/>
      <c r="HJ246" s="4"/>
      <c r="HK246" s="4"/>
      <c r="HL246" s="4"/>
      <c r="HM246" s="4"/>
      <c r="HN246" s="4"/>
      <c r="HO246" s="4"/>
      <c r="HP246" s="4"/>
      <c r="HQ246" s="4"/>
      <c r="HR246" s="4"/>
      <c r="HS246" s="4"/>
      <c r="HT246" s="4"/>
      <c r="HU246" s="4"/>
      <c r="HV246" s="4"/>
      <c r="HW246" s="4"/>
      <c r="HX246" s="4"/>
      <c r="HY246" s="4"/>
      <c r="HZ246" s="4"/>
      <c r="IA246" s="4"/>
      <c r="IB246" s="4"/>
      <c r="IC246" s="4"/>
      <c r="ID246" s="4"/>
      <c r="IE246" s="4"/>
      <c r="IF246" s="4"/>
      <c r="IG246" s="4"/>
      <c r="IH246" s="4"/>
      <c r="II246" s="4"/>
      <c r="IJ246" s="4"/>
      <c r="IK246" s="4"/>
    </row>
    <row r="247" spans="2:245" s="7" customFormat="1" ht="24" customHeight="1" x14ac:dyDescent="0.3">
      <c r="B247" s="56"/>
      <c r="C247" s="48" t="s">
        <v>14</v>
      </c>
      <c r="D247" s="71"/>
      <c r="E247" s="71"/>
      <c r="F247" s="71"/>
      <c r="G247" s="64"/>
      <c r="H247" s="63"/>
      <c r="I247" s="63"/>
      <c r="J247" s="63"/>
      <c r="K247" s="67"/>
      <c r="L247" s="73"/>
      <c r="M247" s="71"/>
      <c r="N247" s="71"/>
      <c r="O247" s="63"/>
      <c r="P247" s="63"/>
      <c r="Q247" s="74"/>
      <c r="R247" s="71"/>
      <c r="S247" s="15"/>
      <c r="T247" s="15"/>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6"/>
      <c r="DA247" s="6"/>
      <c r="DB247" s="6"/>
      <c r="DC247" s="6"/>
      <c r="DD247" s="6"/>
      <c r="DE247" s="6"/>
      <c r="DF247" s="6"/>
      <c r="DG247" s="6"/>
      <c r="DH247" s="6"/>
      <c r="DI247" s="6"/>
      <c r="DJ247" s="6"/>
      <c r="DK247" s="6"/>
      <c r="DL247" s="6"/>
      <c r="DM247" s="6"/>
      <c r="DN247" s="6"/>
      <c r="DO247" s="6"/>
      <c r="DP247" s="6"/>
      <c r="DQ247" s="6"/>
      <c r="DR247" s="6"/>
      <c r="DS247" s="6"/>
      <c r="DT247" s="6"/>
      <c r="DU247" s="6"/>
      <c r="DV247" s="6"/>
      <c r="DW247" s="6"/>
      <c r="DX247" s="6"/>
      <c r="DY247" s="6"/>
      <c r="DZ247" s="6"/>
      <c r="EA247" s="6"/>
      <c r="EB247" s="6"/>
      <c r="EC247" s="6"/>
      <c r="ED247" s="6"/>
      <c r="EE247" s="6"/>
      <c r="EF247" s="6"/>
      <c r="EG247" s="6"/>
      <c r="EH247" s="6"/>
      <c r="EI247" s="6"/>
      <c r="EJ247" s="6"/>
      <c r="EK247" s="6"/>
      <c r="EL247" s="6"/>
      <c r="EM247" s="6"/>
      <c r="EN247" s="6"/>
      <c r="EO247" s="6"/>
      <c r="EP247" s="6"/>
      <c r="EQ247" s="6"/>
      <c r="ER247" s="6"/>
      <c r="ES247" s="6"/>
      <c r="ET247" s="6"/>
      <c r="EU247" s="6"/>
      <c r="EV247" s="6"/>
      <c r="EW247" s="6"/>
      <c r="EX247" s="6"/>
      <c r="EY247" s="6"/>
      <c r="EZ247" s="6"/>
      <c r="FA247" s="6"/>
      <c r="FB247" s="6"/>
      <c r="FC247" s="6"/>
      <c r="FD247" s="6"/>
      <c r="FE247" s="6"/>
      <c r="FF247" s="6"/>
      <c r="FG247" s="6"/>
      <c r="FH247" s="6"/>
      <c r="FI247" s="6"/>
      <c r="FJ247" s="6"/>
      <c r="FK247" s="6"/>
      <c r="FL247" s="6"/>
      <c r="FM247" s="6"/>
      <c r="FN247" s="6"/>
      <c r="FO247" s="6"/>
      <c r="FP247" s="6"/>
      <c r="FQ247" s="6"/>
      <c r="FR247" s="6"/>
      <c r="FS247" s="6"/>
      <c r="FT247" s="6"/>
      <c r="FU247" s="6"/>
      <c r="FV247" s="6"/>
      <c r="FW247" s="6"/>
      <c r="FX247" s="6"/>
      <c r="FY247" s="6"/>
      <c r="FZ247" s="6"/>
      <c r="GA247" s="6"/>
      <c r="GB247" s="6"/>
      <c r="GC247" s="6"/>
      <c r="GD247" s="6"/>
      <c r="GE247" s="6"/>
      <c r="GF247" s="6"/>
      <c r="GG247" s="6"/>
      <c r="GH247" s="6"/>
      <c r="GI247" s="6"/>
      <c r="GJ247" s="6"/>
      <c r="GK247" s="6"/>
      <c r="GL247" s="6"/>
      <c r="GM247" s="6"/>
      <c r="GN247" s="6"/>
      <c r="GO247" s="6"/>
      <c r="GP247" s="6"/>
      <c r="GQ247" s="6"/>
      <c r="GR247" s="6"/>
      <c r="GS247" s="6"/>
      <c r="GT247" s="6"/>
      <c r="GU247" s="6"/>
      <c r="GV247" s="6"/>
      <c r="GW247" s="6"/>
      <c r="GX247" s="6"/>
      <c r="GY247" s="6"/>
      <c r="GZ247" s="6"/>
      <c r="HA247" s="6"/>
      <c r="HB247" s="6"/>
      <c r="HC247" s="6"/>
      <c r="HD247" s="6"/>
      <c r="HE247" s="6"/>
      <c r="HF247" s="6"/>
      <c r="HG247" s="6"/>
      <c r="HH247" s="6"/>
      <c r="HI247" s="6"/>
      <c r="HJ247" s="6"/>
      <c r="HK247" s="6"/>
      <c r="HL247" s="6"/>
      <c r="HM247" s="6"/>
      <c r="HN247" s="6"/>
      <c r="HO247" s="6"/>
      <c r="HP247" s="6"/>
      <c r="HQ247" s="6"/>
      <c r="HR247" s="6"/>
      <c r="HS247" s="6"/>
      <c r="HT247" s="6"/>
      <c r="HU247" s="6"/>
      <c r="HV247" s="6"/>
      <c r="HW247" s="6"/>
      <c r="HX247" s="6"/>
      <c r="HY247" s="6"/>
      <c r="HZ247" s="6"/>
      <c r="IA247" s="6"/>
      <c r="IB247" s="6"/>
      <c r="IC247" s="6"/>
      <c r="ID247" s="6"/>
      <c r="IE247" s="6"/>
      <c r="IF247" s="6"/>
      <c r="IG247" s="6"/>
      <c r="IH247" s="6"/>
      <c r="II247" s="6"/>
      <c r="IJ247" s="6"/>
      <c r="IK247" s="6"/>
    </row>
    <row r="248" spans="2:245" s="7" customFormat="1" ht="24" customHeight="1" x14ac:dyDescent="0.3">
      <c r="B248" s="57">
        <v>2100</v>
      </c>
      <c r="C248" s="187" t="s">
        <v>326</v>
      </c>
      <c r="D248" s="63">
        <f>SUM(D249:D250)</f>
        <v>484900267.08999997</v>
      </c>
      <c r="E248" s="63">
        <f t="shared" ref="E248:F248" si="149">SUM(E249:E250)</f>
        <v>313522668.93000001</v>
      </c>
      <c r="F248" s="63">
        <f t="shared" si="149"/>
        <v>296641757.81</v>
      </c>
      <c r="G248" s="64">
        <f t="shared" si="137"/>
        <v>94.615728687940901</v>
      </c>
      <c r="H248" s="63">
        <f t="shared" si="138"/>
        <v>-16880911.120000005</v>
      </c>
      <c r="I248" s="63">
        <f>SUM(I249:I250)</f>
        <v>1247745</v>
      </c>
      <c r="J248" s="63">
        <f t="shared" ref="J248:K248" si="150">SUM(J249:J250)</f>
        <v>1247745</v>
      </c>
      <c r="K248" s="63">
        <f t="shared" si="150"/>
        <v>445601.43</v>
      </c>
      <c r="L248" s="73">
        <f t="shared" si="146"/>
        <v>35.712539821838597</v>
      </c>
      <c r="M248" s="71">
        <f t="shared" si="147"/>
        <v>-802143.57000000007</v>
      </c>
      <c r="N248" s="71">
        <f t="shared" si="139"/>
        <v>486148012.08999997</v>
      </c>
      <c r="O248" s="71">
        <f t="shared" ref="O248" si="151">SUM(E248+J248)</f>
        <v>314770413.93000001</v>
      </c>
      <c r="P248" s="71">
        <f t="shared" ref="P248" si="152">SUM(F248+K248)</f>
        <v>297087359.24000001</v>
      </c>
      <c r="Q248" s="74">
        <f t="shared" si="142"/>
        <v>94.382237368111603</v>
      </c>
      <c r="R248" s="71">
        <f t="shared" si="143"/>
        <v>-17683054.689999998</v>
      </c>
      <c r="S248" s="15"/>
      <c r="T248" s="15"/>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6"/>
      <c r="DA248" s="6"/>
      <c r="DB248" s="6"/>
      <c r="DC248" s="6"/>
      <c r="DD248" s="6"/>
      <c r="DE248" s="6"/>
      <c r="DF248" s="6"/>
      <c r="DG248" s="6"/>
      <c r="DH248" s="6"/>
      <c r="DI248" s="6"/>
      <c r="DJ248" s="6"/>
      <c r="DK248" s="6"/>
      <c r="DL248" s="6"/>
      <c r="DM248" s="6"/>
      <c r="DN248" s="6"/>
      <c r="DO248" s="6"/>
      <c r="DP248" s="6"/>
      <c r="DQ248" s="6"/>
      <c r="DR248" s="6"/>
      <c r="DS248" s="6"/>
      <c r="DT248" s="6"/>
      <c r="DU248" s="6"/>
      <c r="DV248" s="6"/>
      <c r="DW248" s="6"/>
      <c r="DX248" s="6"/>
      <c r="DY248" s="6"/>
      <c r="DZ248" s="6"/>
      <c r="EA248" s="6"/>
      <c r="EB248" s="6"/>
      <c r="EC248" s="6"/>
      <c r="ED248" s="6"/>
      <c r="EE248" s="6"/>
      <c r="EF248" s="6"/>
      <c r="EG248" s="6"/>
      <c r="EH248" s="6"/>
      <c r="EI248" s="6"/>
      <c r="EJ248" s="6"/>
      <c r="EK248" s="6"/>
      <c r="EL248" s="6"/>
      <c r="EM248" s="6"/>
      <c r="EN248" s="6"/>
      <c r="EO248" s="6"/>
      <c r="EP248" s="6"/>
      <c r="EQ248" s="6"/>
      <c r="ER248" s="6"/>
      <c r="ES248" s="6"/>
      <c r="ET248" s="6"/>
      <c r="EU248" s="6"/>
      <c r="EV248" s="6"/>
      <c r="EW248" s="6"/>
      <c r="EX248" s="6"/>
      <c r="EY248" s="6"/>
      <c r="EZ248" s="6"/>
      <c r="FA248" s="6"/>
      <c r="FB248" s="6"/>
      <c r="FC248" s="6"/>
      <c r="FD248" s="6"/>
      <c r="FE248" s="6"/>
      <c r="FF248" s="6"/>
      <c r="FG248" s="6"/>
      <c r="FH248" s="6"/>
      <c r="FI248" s="6"/>
      <c r="FJ248" s="6"/>
      <c r="FK248" s="6"/>
      <c r="FL248" s="6"/>
      <c r="FM248" s="6"/>
      <c r="FN248" s="6"/>
      <c r="FO248" s="6"/>
      <c r="FP248" s="6"/>
      <c r="FQ248" s="6"/>
      <c r="FR248" s="6"/>
      <c r="FS248" s="6"/>
      <c r="FT248" s="6"/>
      <c r="FU248" s="6"/>
      <c r="FV248" s="6"/>
      <c r="FW248" s="6"/>
      <c r="FX248" s="6"/>
      <c r="FY248" s="6"/>
      <c r="FZ248" s="6"/>
      <c r="GA248" s="6"/>
      <c r="GB248" s="6"/>
      <c r="GC248" s="6"/>
      <c r="GD248" s="6"/>
      <c r="GE248" s="6"/>
      <c r="GF248" s="6"/>
      <c r="GG248" s="6"/>
      <c r="GH248" s="6"/>
      <c r="GI248" s="6"/>
      <c r="GJ248" s="6"/>
      <c r="GK248" s="6"/>
      <c r="GL248" s="6"/>
      <c r="GM248" s="6"/>
      <c r="GN248" s="6"/>
      <c r="GO248" s="6"/>
      <c r="GP248" s="6"/>
      <c r="GQ248" s="6"/>
      <c r="GR248" s="6"/>
      <c r="GS248" s="6"/>
      <c r="GT248" s="6"/>
      <c r="GU248" s="6"/>
      <c r="GV248" s="6"/>
      <c r="GW248" s="6"/>
      <c r="GX248" s="6"/>
      <c r="GY248" s="6"/>
      <c r="GZ248" s="6"/>
      <c r="HA248" s="6"/>
      <c r="HB248" s="6"/>
      <c r="HC248" s="6"/>
      <c r="HD248" s="6"/>
      <c r="HE248" s="6"/>
      <c r="HF248" s="6"/>
      <c r="HG248" s="6"/>
      <c r="HH248" s="6"/>
      <c r="HI248" s="6"/>
      <c r="HJ248" s="6"/>
      <c r="HK248" s="6"/>
      <c r="HL248" s="6"/>
      <c r="HM248" s="6"/>
      <c r="HN248" s="6"/>
      <c r="HO248" s="6"/>
      <c r="HP248" s="6"/>
      <c r="HQ248" s="6"/>
      <c r="HR248" s="6"/>
      <c r="HS248" s="6"/>
      <c r="HT248" s="6"/>
      <c r="HU248" s="6"/>
      <c r="HV248" s="6"/>
      <c r="HW248" s="6"/>
      <c r="HX248" s="6"/>
      <c r="HY248" s="6"/>
      <c r="HZ248" s="6"/>
      <c r="IA248" s="6"/>
      <c r="IB248" s="6"/>
      <c r="IC248" s="6"/>
      <c r="ID248" s="6"/>
      <c r="IE248" s="6"/>
      <c r="IF248" s="6"/>
      <c r="IG248" s="6"/>
      <c r="IH248" s="6"/>
      <c r="II248" s="6"/>
      <c r="IJ248" s="6"/>
      <c r="IK248" s="6"/>
    </row>
    <row r="249" spans="2:245" s="7" customFormat="1" ht="23.25" customHeight="1" x14ac:dyDescent="0.3">
      <c r="B249" s="56">
        <v>2111</v>
      </c>
      <c r="C249" s="48" t="s">
        <v>22</v>
      </c>
      <c r="D249" s="67">
        <v>398713404.13</v>
      </c>
      <c r="E249" s="67">
        <v>257903259.13</v>
      </c>
      <c r="F249" s="67">
        <v>244052440.28999999</v>
      </c>
      <c r="G249" s="68">
        <f t="shared" si="137"/>
        <v>94.629451800367406</v>
      </c>
      <c r="H249" s="67">
        <f t="shared" si="138"/>
        <v>-13850818.840000004</v>
      </c>
      <c r="I249" s="67">
        <v>1023547</v>
      </c>
      <c r="J249" s="67">
        <v>1023547</v>
      </c>
      <c r="K249" s="67">
        <v>367242.19</v>
      </c>
      <c r="L249" s="69">
        <f t="shared" si="146"/>
        <v>35.879367532707342</v>
      </c>
      <c r="M249" s="67">
        <f t="shared" si="147"/>
        <v>-656304.81000000006</v>
      </c>
      <c r="N249" s="67">
        <f t="shared" si="139"/>
        <v>399736951.13</v>
      </c>
      <c r="O249" s="67">
        <f t="shared" si="140"/>
        <v>258926806.13</v>
      </c>
      <c r="P249" s="67">
        <f t="shared" si="141"/>
        <v>244419682.47999999</v>
      </c>
      <c r="Q249" s="70">
        <f t="shared" si="142"/>
        <v>94.397210599077027</v>
      </c>
      <c r="R249" s="67">
        <f t="shared" si="143"/>
        <v>-14507123.650000006</v>
      </c>
      <c r="S249" s="15"/>
      <c r="T249" s="15"/>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c r="CY249" s="6"/>
      <c r="CZ249" s="6"/>
      <c r="DA249" s="6"/>
      <c r="DB249" s="6"/>
      <c r="DC249" s="6"/>
      <c r="DD249" s="6"/>
      <c r="DE249" s="6"/>
      <c r="DF249" s="6"/>
      <c r="DG249" s="6"/>
      <c r="DH249" s="6"/>
      <c r="DI249" s="6"/>
      <c r="DJ249" s="6"/>
      <c r="DK249" s="6"/>
      <c r="DL249" s="6"/>
      <c r="DM249" s="6"/>
      <c r="DN249" s="6"/>
      <c r="DO249" s="6"/>
      <c r="DP249" s="6"/>
      <c r="DQ249" s="6"/>
      <c r="DR249" s="6"/>
      <c r="DS249" s="6"/>
      <c r="DT249" s="6"/>
      <c r="DU249" s="6"/>
      <c r="DV249" s="6"/>
      <c r="DW249" s="6"/>
      <c r="DX249" s="6"/>
      <c r="DY249" s="6"/>
      <c r="DZ249" s="6"/>
      <c r="EA249" s="6"/>
      <c r="EB249" s="6"/>
      <c r="EC249" s="6"/>
      <c r="ED249" s="6"/>
      <c r="EE249" s="6"/>
      <c r="EF249" s="6"/>
      <c r="EG249" s="6"/>
      <c r="EH249" s="6"/>
      <c r="EI249" s="6"/>
      <c r="EJ249" s="6"/>
      <c r="EK249" s="6"/>
      <c r="EL249" s="6"/>
      <c r="EM249" s="6"/>
      <c r="EN249" s="6"/>
      <c r="EO249" s="6"/>
      <c r="EP249" s="6"/>
      <c r="EQ249" s="6"/>
      <c r="ER249" s="6"/>
      <c r="ES249" s="6"/>
      <c r="ET249" s="6"/>
      <c r="EU249" s="6"/>
      <c r="EV249" s="6"/>
      <c r="EW249" s="6"/>
      <c r="EX249" s="6"/>
      <c r="EY249" s="6"/>
      <c r="EZ249" s="6"/>
      <c r="FA249" s="6"/>
      <c r="FB249" s="6"/>
      <c r="FC249" s="6"/>
      <c r="FD249" s="6"/>
      <c r="FE249" s="6"/>
      <c r="FF249" s="6"/>
      <c r="FG249" s="6"/>
      <c r="FH249" s="6"/>
      <c r="FI249" s="6"/>
      <c r="FJ249" s="6"/>
      <c r="FK249" s="6"/>
      <c r="FL249" s="6"/>
      <c r="FM249" s="6"/>
      <c r="FN249" s="6"/>
      <c r="FO249" s="6"/>
      <c r="FP249" s="6"/>
      <c r="FQ249" s="6"/>
      <c r="FR249" s="6"/>
      <c r="FS249" s="6"/>
      <c r="FT249" s="6"/>
      <c r="FU249" s="6"/>
      <c r="FV249" s="6"/>
      <c r="FW249" s="6"/>
      <c r="FX249" s="6"/>
      <c r="FY249" s="6"/>
      <c r="FZ249" s="6"/>
      <c r="GA249" s="6"/>
      <c r="GB249" s="6"/>
      <c r="GC249" s="6"/>
      <c r="GD249" s="6"/>
      <c r="GE249" s="6"/>
      <c r="GF249" s="6"/>
      <c r="GG249" s="6"/>
      <c r="GH249" s="6"/>
      <c r="GI249" s="6"/>
      <c r="GJ249" s="6"/>
      <c r="GK249" s="6"/>
      <c r="GL249" s="6"/>
      <c r="GM249" s="6"/>
      <c r="GN249" s="6"/>
      <c r="GO249" s="6"/>
      <c r="GP249" s="6"/>
      <c r="GQ249" s="6"/>
      <c r="GR249" s="6"/>
      <c r="GS249" s="6"/>
      <c r="GT249" s="6"/>
      <c r="GU249" s="6"/>
      <c r="GV249" s="6"/>
      <c r="GW249" s="6"/>
      <c r="GX249" s="6"/>
      <c r="GY249" s="6"/>
      <c r="GZ249" s="6"/>
      <c r="HA249" s="6"/>
      <c r="HB249" s="6"/>
      <c r="HC249" s="6"/>
      <c r="HD249" s="6"/>
      <c r="HE249" s="6"/>
      <c r="HF249" s="6"/>
      <c r="HG249" s="6"/>
      <c r="HH249" s="6"/>
      <c r="HI249" s="6"/>
      <c r="HJ249" s="6"/>
      <c r="HK249" s="6"/>
      <c r="HL249" s="6"/>
      <c r="HM249" s="6"/>
      <c r="HN249" s="6"/>
      <c r="HO249" s="6"/>
      <c r="HP249" s="6"/>
      <c r="HQ249" s="6"/>
      <c r="HR249" s="6"/>
      <c r="HS249" s="6"/>
      <c r="HT249" s="6"/>
      <c r="HU249" s="6"/>
      <c r="HV249" s="6"/>
      <c r="HW249" s="6"/>
      <c r="HX249" s="6"/>
      <c r="HY249" s="6"/>
      <c r="HZ249" s="6"/>
      <c r="IA249" s="6"/>
      <c r="IB249" s="6"/>
      <c r="IC249" s="6"/>
      <c r="ID249" s="6"/>
      <c r="IE249" s="6"/>
      <c r="IF249" s="6"/>
      <c r="IG249" s="6"/>
      <c r="IH249" s="6"/>
      <c r="II249" s="6"/>
      <c r="IJ249" s="6"/>
      <c r="IK249" s="6"/>
    </row>
    <row r="250" spans="2:245" s="7" customFormat="1" ht="21.75" customHeight="1" x14ac:dyDescent="0.3">
      <c r="B250" s="56">
        <v>2120</v>
      </c>
      <c r="C250" s="48" t="s">
        <v>27</v>
      </c>
      <c r="D250" s="67">
        <v>86186862.959999993</v>
      </c>
      <c r="E250" s="67">
        <v>55619409.799999997</v>
      </c>
      <c r="F250" s="67">
        <v>52589317.520000003</v>
      </c>
      <c r="G250" s="68">
        <f t="shared" si="137"/>
        <v>94.552095588759741</v>
      </c>
      <c r="H250" s="67">
        <f t="shared" si="138"/>
        <v>-3030092.2799999937</v>
      </c>
      <c r="I250" s="67">
        <v>224198</v>
      </c>
      <c r="J250" s="67">
        <v>224198</v>
      </c>
      <c r="K250" s="67">
        <v>78359.240000000005</v>
      </c>
      <c r="L250" s="69">
        <f t="shared" si="146"/>
        <v>34.950909463955973</v>
      </c>
      <c r="M250" s="67">
        <f t="shared" si="147"/>
        <v>-145838.76</v>
      </c>
      <c r="N250" s="67">
        <f t="shared" si="139"/>
        <v>86411060.959999993</v>
      </c>
      <c r="O250" s="67">
        <f t="shared" si="140"/>
        <v>55843607.799999997</v>
      </c>
      <c r="P250" s="67">
        <f t="shared" si="141"/>
        <v>52667676.760000005</v>
      </c>
      <c r="Q250" s="70">
        <f t="shared" si="142"/>
        <v>94.312811859551829</v>
      </c>
      <c r="R250" s="67">
        <f t="shared" si="143"/>
        <v>-3175931.0399999917</v>
      </c>
      <c r="S250" s="15"/>
      <c r="T250" s="15"/>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c r="DA250" s="6"/>
      <c r="DB250" s="6"/>
      <c r="DC250" s="6"/>
      <c r="DD250" s="6"/>
      <c r="DE250" s="6"/>
      <c r="DF250" s="6"/>
      <c r="DG250" s="6"/>
      <c r="DH250" s="6"/>
      <c r="DI250" s="6"/>
      <c r="DJ250" s="6"/>
      <c r="DK250" s="6"/>
      <c r="DL250" s="6"/>
      <c r="DM250" s="6"/>
      <c r="DN250" s="6"/>
      <c r="DO250" s="6"/>
      <c r="DP250" s="6"/>
      <c r="DQ250" s="6"/>
      <c r="DR250" s="6"/>
      <c r="DS250" s="6"/>
      <c r="DT250" s="6"/>
      <c r="DU250" s="6"/>
      <c r="DV250" s="6"/>
      <c r="DW250" s="6"/>
      <c r="DX250" s="6"/>
      <c r="DY250" s="6"/>
      <c r="DZ250" s="6"/>
      <c r="EA250" s="6"/>
      <c r="EB250" s="6"/>
      <c r="EC250" s="6"/>
      <c r="ED250" s="6"/>
      <c r="EE250" s="6"/>
      <c r="EF250" s="6"/>
      <c r="EG250" s="6"/>
      <c r="EH250" s="6"/>
      <c r="EI250" s="6"/>
      <c r="EJ250" s="6"/>
      <c r="EK250" s="6"/>
      <c r="EL250" s="6"/>
      <c r="EM250" s="6"/>
      <c r="EN250" s="6"/>
      <c r="EO250" s="6"/>
      <c r="EP250" s="6"/>
      <c r="EQ250" s="6"/>
      <c r="ER250" s="6"/>
      <c r="ES250" s="6"/>
      <c r="ET250" s="6"/>
      <c r="EU250" s="6"/>
      <c r="EV250" s="6"/>
      <c r="EW250" s="6"/>
      <c r="EX250" s="6"/>
      <c r="EY250" s="6"/>
      <c r="EZ250" s="6"/>
      <c r="FA250" s="6"/>
      <c r="FB250" s="6"/>
      <c r="FC250" s="6"/>
      <c r="FD250" s="6"/>
      <c r="FE250" s="6"/>
      <c r="FF250" s="6"/>
      <c r="FG250" s="6"/>
      <c r="FH250" s="6"/>
      <c r="FI250" s="6"/>
      <c r="FJ250" s="6"/>
      <c r="FK250" s="6"/>
      <c r="FL250" s="6"/>
      <c r="FM250" s="6"/>
      <c r="FN250" s="6"/>
      <c r="FO250" s="6"/>
      <c r="FP250" s="6"/>
      <c r="FQ250" s="6"/>
      <c r="FR250" s="6"/>
      <c r="FS250" s="6"/>
      <c r="FT250" s="6"/>
      <c r="FU250" s="6"/>
      <c r="FV250" s="6"/>
      <c r="FW250" s="6"/>
      <c r="FX250" s="6"/>
      <c r="FY250" s="6"/>
      <c r="FZ250" s="6"/>
      <c r="GA250" s="6"/>
      <c r="GB250" s="6"/>
      <c r="GC250" s="6"/>
      <c r="GD250" s="6"/>
      <c r="GE250" s="6"/>
      <c r="GF250" s="6"/>
      <c r="GG250" s="6"/>
      <c r="GH250" s="6"/>
      <c r="GI250" s="6"/>
      <c r="GJ250" s="6"/>
      <c r="GK250" s="6"/>
      <c r="GL250" s="6"/>
      <c r="GM250" s="6"/>
      <c r="GN250" s="6"/>
      <c r="GO250" s="6"/>
      <c r="GP250" s="6"/>
      <c r="GQ250" s="6"/>
      <c r="GR250" s="6"/>
      <c r="GS250" s="6"/>
      <c r="GT250" s="6"/>
      <c r="GU250" s="6"/>
      <c r="GV250" s="6"/>
      <c r="GW250" s="6"/>
      <c r="GX250" s="6"/>
      <c r="GY250" s="6"/>
      <c r="GZ250" s="6"/>
      <c r="HA250" s="6"/>
      <c r="HB250" s="6"/>
      <c r="HC250" s="6"/>
      <c r="HD250" s="6"/>
      <c r="HE250" s="6"/>
      <c r="HF250" s="6"/>
      <c r="HG250" s="6"/>
      <c r="HH250" s="6"/>
      <c r="HI250" s="6"/>
      <c r="HJ250" s="6"/>
      <c r="HK250" s="6"/>
      <c r="HL250" s="6"/>
      <c r="HM250" s="6"/>
      <c r="HN250" s="6"/>
      <c r="HO250" s="6"/>
      <c r="HP250" s="6"/>
      <c r="HQ250" s="6"/>
      <c r="HR250" s="6"/>
      <c r="HS250" s="6"/>
      <c r="HT250" s="6"/>
      <c r="HU250" s="6"/>
      <c r="HV250" s="6"/>
      <c r="HW250" s="6"/>
      <c r="HX250" s="6"/>
      <c r="HY250" s="6"/>
      <c r="HZ250" s="6"/>
      <c r="IA250" s="6"/>
      <c r="IB250" s="6"/>
      <c r="IC250" s="6"/>
      <c r="ID250" s="6"/>
      <c r="IE250" s="6"/>
      <c r="IF250" s="6"/>
      <c r="IG250" s="6"/>
      <c r="IH250" s="6"/>
      <c r="II250" s="6"/>
      <c r="IJ250" s="6"/>
      <c r="IK250" s="6"/>
    </row>
    <row r="251" spans="2:245" s="7" customFormat="1" ht="20.25" customHeight="1" x14ac:dyDescent="0.3">
      <c r="B251" s="57">
        <v>2220</v>
      </c>
      <c r="C251" s="187" t="s">
        <v>25</v>
      </c>
      <c r="D251" s="71">
        <v>149683</v>
      </c>
      <c r="E251" s="71">
        <v>74961</v>
      </c>
      <c r="F251" s="71">
        <v>27238.43</v>
      </c>
      <c r="G251" s="72">
        <f t="shared" si="137"/>
        <v>36.336801803604537</v>
      </c>
      <c r="H251" s="71">
        <f t="shared" si="138"/>
        <v>-47722.57</v>
      </c>
      <c r="I251" s="71">
        <v>0</v>
      </c>
      <c r="J251" s="71">
        <v>0</v>
      </c>
      <c r="K251" s="71">
        <v>0</v>
      </c>
      <c r="L251" s="73">
        <v>0</v>
      </c>
      <c r="M251" s="71">
        <f t="shared" si="147"/>
        <v>0</v>
      </c>
      <c r="N251" s="71">
        <f t="shared" si="139"/>
        <v>149683</v>
      </c>
      <c r="O251" s="71">
        <f t="shared" si="140"/>
        <v>74961</v>
      </c>
      <c r="P251" s="71">
        <f t="shared" si="141"/>
        <v>27238.43</v>
      </c>
      <c r="Q251" s="74">
        <f t="shared" si="142"/>
        <v>36.336801803604537</v>
      </c>
      <c r="R251" s="71">
        <f t="shared" si="143"/>
        <v>-47722.57</v>
      </c>
      <c r="S251" s="15"/>
      <c r="T251" s="15"/>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6"/>
      <c r="DA251" s="6"/>
      <c r="DB251" s="6"/>
      <c r="DC251" s="6"/>
      <c r="DD251" s="6"/>
      <c r="DE251" s="6"/>
      <c r="DF251" s="6"/>
      <c r="DG251" s="6"/>
      <c r="DH251" s="6"/>
      <c r="DI251" s="6"/>
      <c r="DJ251" s="6"/>
      <c r="DK251" s="6"/>
      <c r="DL251" s="6"/>
      <c r="DM251" s="6"/>
      <c r="DN251" s="6"/>
      <c r="DO251" s="6"/>
      <c r="DP251" s="6"/>
      <c r="DQ251" s="6"/>
      <c r="DR251" s="6"/>
      <c r="DS251" s="6"/>
      <c r="DT251" s="6"/>
      <c r="DU251" s="6"/>
      <c r="DV251" s="6"/>
      <c r="DW251" s="6"/>
      <c r="DX251" s="6"/>
      <c r="DY251" s="6"/>
      <c r="DZ251" s="6"/>
      <c r="EA251" s="6"/>
      <c r="EB251" s="6"/>
      <c r="EC251" s="6"/>
      <c r="ED251" s="6"/>
      <c r="EE251" s="6"/>
      <c r="EF251" s="6"/>
      <c r="EG251" s="6"/>
      <c r="EH251" s="6"/>
      <c r="EI251" s="6"/>
      <c r="EJ251" s="6"/>
      <c r="EK251" s="6"/>
      <c r="EL251" s="6"/>
      <c r="EM251" s="6"/>
      <c r="EN251" s="6"/>
      <c r="EO251" s="6"/>
      <c r="EP251" s="6"/>
      <c r="EQ251" s="6"/>
      <c r="ER251" s="6"/>
      <c r="ES251" s="6"/>
      <c r="ET251" s="6"/>
      <c r="EU251" s="6"/>
      <c r="EV251" s="6"/>
      <c r="EW251" s="6"/>
      <c r="EX251" s="6"/>
      <c r="EY251" s="6"/>
      <c r="EZ251" s="6"/>
      <c r="FA251" s="6"/>
      <c r="FB251" s="6"/>
      <c r="FC251" s="6"/>
      <c r="FD251" s="6"/>
      <c r="FE251" s="6"/>
      <c r="FF251" s="6"/>
      <c r="FG251" s="6"/>
      <c r="FH251" s="6"/>
      <c r="FI251" s="6"/>
      <c r="FJ251" s="6"/>
      <c r="FK251" s="6"/>
      <c r="FL251" s="6"/>
      <c r="FM251" s="6"/>
      <c r="FN251" s="6"/>
      <c r="FO251" s="6"/>
      <c r="FP251" s="6"/>
      <c r="FQ251" s="6"/>
      <c r="FR251" s="6"/>
      <c r="FS251" s="6"/>
      <c r="FT251" s="6"/>
      <c r="FU251" s="6"/>
      <c r="FV251" s="6"/>
      <c r="FW251" s="6"/>
      <c r="FX251" s="6"/>
      <c r="FY251" s="6"/>
      <c r="FZ251" s="6"/>
      <c r="GA251" s="6"/>
      <c r="GB251" s="6"/>
      <c r="GC251" s="6"/>
      <c r="GD251" s="6"/>
      <c r="GE251" s="6"/>
      <c r="GF251" s="6"/>
      <c r="GG251" s="6"/>
      <c r="GH251" s="6"/>
      <c r="GI251" s="6"/>
      <c r="GJ251" s="6"/>
      <c r="GK251" s="6"/>
      <c r="GL251" s="6"/>
      <c r="GM251" s="6"/>
      <c r="GN251" s="6"/>
      <c r="GO251" s="6"/>
      <c r="GP251" s="6"/>
      <c r="GQ251" s="6"/>
      <c r="GR251" s="6"/>
      <c r="GS251" s="6"/>
      <c r="GT251" s="6"/>
      <c r="GU251" s="6"/>
      <c r="GV251" s="6"/>
      <c r="GW251" s="6"/>
      <c r="GX251" s="6"/>
      <c r="GY251" s="6"/>
      <c r="GZ251" s="6"/>
      <c r="HA251" s="6"/>
      <c r="HB251" s="6"/>
      <c r="HC251" s="6"/>
      <c r="HD251" s="6"/>
      <c r="HE251" s="6"/>
      <c r="HF251" s="6"/>
      <c r="HG251" s="6"/>
      <c r="HH251" s="6"/>
      <c r="HI251" s="6"/>
      <c r="HJ251" s="6"/>
      <c r="HK251" s="6"/>
      <c r="HL251" s="6"/>
      <c r="HM251" s="6"/>
      <c r="HN251" s="6"/>
      <c r="HO251" s="6"/>
      <c r="HP251" s="6"/>
      <c r="HQ251" s="6"/>
      <c r="HR251" s="6"/>
      <c r="HS251" s="6"/>
      <c r="HT251" s="6"/>
      <c r="HU251" s="6"/>
      <c r="HV251" s="6"/>
      <c r="HW251" s="6"/>
      <c r="HX251" s="6"/>
      <c r="HY251" s="6"/>
      <c r="HZ251" s="6"/>
      <c r="IA251" s="6"/>
      <c r="IB251" s="6"/>
      <c r="IC251" s="6"/>
      <c r="ID251" s="6"/>
      <c r="IE251" s="6"/>
      <c r="IF251" s="6"/>
      <c r="IG251" s="6"/>
      <c r="IH251" s="6"/>
      <c r="II251" s="6"/>
      <c r="IJ251" s="6"/>
      <c r="IK251" s="6"/>
    </row>
    <row r="252" spans="2:245" s="7" customFormat="1" ht="21" customHeight="1" x14ac:dyDescent="0.3">
      <c r="B252" s="57">
        <v>2230</v>
      </c>
      <c r="C252" s="187" t="s">
        <v>21</v>
      </c>
      <c r="D252" s="71">
        <v>18927431</v>
      </c>
      <c r="E252" s="71">
        <v>12840942</v>
      </c>
      <c r="F252" s="71">
        <v>9804528.1199999992</v>
      </c>
      <c r="G252" s="72">
        <f t="shared" si="137"/>
        <v>76.353651624623794</v>
      </c>
      <c r="H252" s="71">
        <f t="shared" si="138"/>
        <v>-3036413.8800000008</v>
      </c>
      <c r="I252" s="71">
        <v>8242637</v>
      </c>
      <c r="J252" s="71">
        <v>8242637</v>
      </c>
      <c r="K252" s="71">
        <v>3302443.05</v>
      </c>
      <c r="L252" s="73">
        <f t="shared" si="146"/>
        <v>40.065370463360203</v>
      </c>
      <c r="M252" s="71">
        <f t="shared" si="147"/>
        <v>-4940193.95</v>
      </c>
      <c r="N252" s="71">
        <f t="shared" si="139"/>
        <v>27170068</v>
      </c>
      <c r="O252" s="71">
        <f>SUM(E252+J252)</f>
        <v>21083579</v>
      </c>
      <c r="P252" s="71">
        <f t="shared" si="141"/>
        <v>13106971.169999998</v>
      </c>
      <c r="Q252" s="74">
        <f>SUM(P252/O252*100)</f>
        <v>62.166727812199241</v>
      </c>
      <c r="R252" s="71">
        <f>SUM(P252-O252)</f>
        <v>-7976607.8300000019</v>
      </c>
      <c r="S252" s="15"/>
      <c r="T252" s="15"/>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c r="BX252" s="6"/>
      <c r="BY252" s="6"/>
      <c r="BZ252" s="6"/>
      <c r="CA252" s="6"/>
      <c r="CB252" s="6"/>
      <c r="CC252" s="6"/>
      <c r="CD252" s="6"/>
      <c r="CE252" s="6"/>
      <c r="CF252" s="6"/>
      <c r="CG252" s="6"/>
      <c r="CH252" s="6"/>
      <c r="CI252" s="6"/>
      <c r="CJ252" s="6"/>
      <c r="CK252" s="6"/>
      <c r="CL252" s="6"/>
      <c r="CM252" s="6"/>
      <c r="CN252" s="6"/>
      <c r="CO252" s="6"/>
      <c r="CP252" s="6"/>
      <c r="CQ252" s="6"/>
      <c r="CR252" s="6"/>
      <c r="CS252" s="6"/>
      <c r="CT252" s="6"/>
      <c r="CU252" s="6"/>
      <c r="CV252" s="6"/>
      <c r="CW252" s="6"/>
      <c r="CX252" s="6"/>
      <c r="CY252" s="6"/>
      <c r="CZ252" s="6"/>
      <c r="DA252" s="6"/>
      <c r="DB252" s="6"/>
      <c r="DC252" s="6"/>
      <c r="DD252" s="6"/>
      <c r="DE252" s="6"/>
      <c r="DF252" s="6"/>
      <c r="DG252" s="6"/>
      <c r="DH252" s="6"/>
      <c r="DI252" s="6"/>
      <c r="DJ252" s="6"/>
      <c r="DK252" s="6"/>
      <c r="DL252" s="6"/>
      <c r="DM252" s="6"/>
      <c r="DN252" s="6"/>
      <c r="DO252" s="6"/>
      <c r="DP252" s="6"/>
      <c r="DQ252" s="6"/>
      <c r="DR252" s="6"/>
      <c r="DS252" s="6"/>
      <c r="DT252" s="6"/>
      <c r="DU252" s="6"/>
      <c r="DV252" s="6"/>
      <c r="DW252" s="6"/>
      <c r="DX252" s="6"/>
      <c r="DY252" s="6"/>
      <c r="DZ252" s="6"/>
      <c r="EA252" s="6"/>
      <c r="EB252" s="6"/>
      <c r="EC252" s="6"/>
      <c r="ED252" s="6"/>
      <c r="EE252" s="6"/>
      <c r="EF252" s="6"/>
      <c r="EG252" s="6"/>
      <c r="EH252" s="6"/>
      <c r="EI252" s="6"/>
      <c r="EJ252" s="6"/>
      <c r="EK252" s="6"/>
      <c r="EL252" s="6"/>
      <c r="EM252" s="6"/>
      <c r="EN252" s="6"/>
      <c r="EO252" s="6"/>
      <c r="EP252" s="6"/>
      <c r="EQ252" s="6"/>
      <c r="ER252" s="6"/>
      <c r="ES252" s="6"/>
      <c r="ET252" s="6"/>
      <c r="EU252" s="6"/>
      <c r="EV252" s="6"/>
      <c r="EW252" s="6"/>
      <c r="EX252" s="6"/>
      <c r="EY252" s="6"/>
      <c r="EZ252" s="6"/>
      <c r="FA252" s="6"/>
      <c r="FB252" s="6"/>
      <c r="FC252" s="6"/>
      <c r="FD252" s="6"/>
      <c r="FE252" s="6"/>
      <c r="FF252" s="6"/>
      <c r="FG252" s="6"/>
      <c r="FH252" s="6"/>
      <c r="FI252" s="6"/>
      <c r="FJ252" s="6"/>
      <c r="FK252" s="6"/>
      <c r="FL252" s="6"/>
      <c r="FM252" s="6"/>
      <c r="FN252" s="6"/>
      <c r="FO252" s="6"/>
      <c r="FP252" s="6"/>
      <c r="FQ252" s="6"/>
      <c r="FR252" s="6"/>
      <c r="FS252" s="6"/>
      <c r="FT252" s="6"/>
      <c r="FU252" s="6"/>
      <c r="FV252" s="6"/>
      <c r="FW252" s="6"/>
      <c r="FX252" s="6"/>
      <c r="FY252" s="6"/>
      <c r="FZ252" s="6"/>
      <c r="GA252" s="6"/>
      <c r="GB252" s="6"/>
      <c r="GC252" s="6"/>
      <c r="GD252" s="6"/>
      <c r="GE252" s="6"/>
      <c r="GF252" s="6"/>
      <c r="GG252" s="6"/>
      <c r="GH252" s="6"/>
      <c r="GI252" s="6"/>
      <c r="GJ252" s="6"/>
      <c r="GK252" s="6"/>
      <c r="GL252" s="6"/>
      <c r="GM252" s="6"/>
      <c r="GN252" s="6"/>
      <c r="GO252" s="6"/>
      <c r="GP252" s="6"/>
      <c r="GQ252" s="6"/>
      <c r="GR252" s="6"/>
      <c r="GS252" s="6"/>
      <c r="GT252" s="6"/>
      <c r="GU252" s="6"/>
      <c r="GV252" s="6"/>
      <c r="GW252" s="6"/>
      <c r="GX252" s="6"/>
      <c r="GY252" s="6"/>
      <c r="GZ252" s="6"/>
      <c r="HA252" s="6"/>
      <c r="HB252" s="6"/>
      <c r="HC252" s="6"/>
      <c r="HD252" s="6"/>
      <c r="HE252" s="6"/>
      <c r="HF252" s="6"/>
      <c r="HG252" s="6"/>
      <c r="HH252" s="6"/>
      <c r="HI252" s="6"/>
      <c r="HJ252" s="6"/>
      <c r="HK252" s="6"/>
      <c r="HL252" s="6"/>
      <c r="HM252" s="6"/>
      <c r="HN252" s="6"/>
      <c r="HO252" s="6"/>
      <c r="HP252" s="6"/>
      <c r="HQ252" s="6"/>
      <c r="HR252" s="6"/>
      <c r="HS252" s="6"/>
      <c r="HT252" s="6"/>
      <c r="HU252" s="6"/>
      <c r="HV252" s="6"/>
      <c r="HW252" s="6"/>
      <c r="HX252" s="6"/>
      <c r="HY252" s="6"/>
      <c r="HZ252" s="6"/>
      <c r="IA252" s="6"/>
      <c r="IB252" s="6"/>
      <c r="IC252" s="6"/>
      <c r="ID252" s="6"/>
      <c r="IE252" s="6"/>
      <c r="IF252" s="6"/>
      <c r="IG252" s="6"/>
      <c r="IH252" s="6"/>
      <c r="II252" s="6"/>
      <c r="IJ252" s="6"/>
      <c r="IK252" s="6"/>
    </row>
    <row r="253" spans="2:245" s="7" customFormat="1" ht="21" customHeight="1" x14ac:dyDescent="0.3">
      <c r="B253" s="57">
        <v>2270</v>
      </c>
      <c r="C253" s="187" t="s">
        <v>327</v>
      </c>
      <c r="D253" s="71">
        <f>SUM(D254:D258)</f>
        <v>43689249</v>
      </c>
      <c r="E253" s="71">
        <f t="shared" ref="E253:F253" si="153">SUM(E254:E258)</f>
        <v>29060710.699999999</v>
      </c>
      <c r="F253" s="71">
        <f t="shared" si="153"/>
        <v>25445527.25</v>
      </c>
      <c r="G253" s="72">
        <f t="shared" si="137"/>
        <v>87.559893192839226</v>
      </c>
      <c r="H253" s="71">
        <f t="shared" si="138"/>
        <v>-3615183.4499999993</v>
      </c>
      <c r="I253" s="71">
        <f>SUM(I254:I258)</f>
        <v>1341979</v>
      </c>
      <c r="J253" s="71">
        <f t="shared" ref="J253:K253" si="154">SUM(J254:J258)</f>
        <v>1341979</v>
      </c>
      <c r="K253" s="71">
        <f t="shared" si="154"/>
        <v>997704.39999999991</v>
      </c>
      <c r="L253" s="73">
        <f t="shared" si="146"/>
        <v>74.345753547559241</v>
      </c>
      <c r="M253" s="71">
        <f t="shared" si="147"/>
        <v>-344274.60000000009</v>
      </c>
      <c r="N253" s="71">
        <f t="shared" si="139"/>
        <v>45031228</v>
      </c>
      <c r="O253" s="71">
        <f t="shared" ref="O253" si="155">SUM(E253+J253)</f>
        <v>30402689.699999999</v>
      </c>
      <c r="P253" s="71">
        <f t="shared" si="141"/>
        <v>26443231.649999999</v>
      </c>
      <c r="Q253" s="74">
        <f>SUM(P253/O253*100)</f>
        <v>86.976619210108893</v>
      </c>
      <c r="R253" s="71">
        <f>SUM(P253-O253)</f>
        <v>-3959458.0500000007</v>
      </c>
      <c r="S253" s="15"/>
      <c r="T253" s="15"/>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c r="BX253" s="6"/>
      <c r="BY253" s="6"/>
      <c r="BZ253" s="6"/>
      <c r="CA253" s="6"/>
      <c r="CB253" s="6"/>
      <c r="CC253" s="6"/>
      <c r="CD253" s="6"/>
      <c r="CE253" s="6"/>
      <c r="CF253" s="6"/>
      <c r="CG253" s="6"/>
      <c r="CH253" s="6"/>
      <c r="CI253" s="6"/>
      <c r="CJ253" s="6"/>
      <c r="CK253" s="6"/>
      <c r="CL253" s="6"/>
      <c r="CM253" s="6"/>
      <c r="CN253" s="6"/>
      <c r="CO253" s="6"/>
      <c r="CP253" s="6"/>
      <c r="CQ253" s="6"/>
      <c r="CR253" s="6"/>
      <c r="CS253" s="6"/>
      <c r="CT253" s="6"/>
      <c r="CU253" s="6"/>
      <c r="CV253" s="6"/>
      <c r="CW253" s="6"/>
      <c r="CX253" s="6"/>
      <c r="CY253" s="6"/>
      <c r="CZ253" s="6"/>
      <c r="DA253" s="6"/>
      <c r="DB253" s="6"/>
      <c r="DC253" s="6"/>
      <c r="DD253" s="6"/>
      <c r="DE253" s="6"/>
      <c r="DF253" s="6"/>
      <c r="DG253" s="6"/>
      <c r="DH253" s="6"/>
      <c r="DI253" s="6"/>
      <c r="DJ253" s="6"/>
      <c r="DK253" s="6"/>
      <c r="DL253" s="6"/>
      <c r="DM253" s="6"/>
      <c r="DN253" s="6"/>
      <c r="DO253" s="6"/>
      <c r="DP253" s="6"/>
      <c r="DQ253" s="6"/>
      <c r="DR253" s="6"/>
      <c r="DS253" s="6"/>
      <c r="DT253" s="6"/>
      <c r="DU253" s="6"/>
      <c r="DV253" s="6"/>
      <c r="DW253" s="6"/>
      <c r="DX253" s="6"/>
      <c r="DY253" s="6"/>
      <c r="DZ253" s="6"/>
      <c r="EA253" s="6"/>
      <c r="EB253" s="6"/>
      <c r="EC253" s="6"/>
      <c r="ED253" s="6"/>
      <c r="EE253" s="6"/>
      <c r="EF253" s="6"/>
      <c r="EG253" s="6"/>
      <c r="EH253" s="6"/>
      <c r="EI253" s="6"/>
      <c r="EJ253" s="6"/>
      <c r="EK253" s="6"/>
      <c r="EL253" s="6"/>
      <c r="EM253" s="6"/>
      <c r="EN253" s="6"/>
      <c r="EO253" s="6"/>
      <c r="EP253" s="6"/>
      <c r="EQ253" s="6"/>
      <c r="ER253" s="6"/>
      <c r="ES253" s="6"/>
      <c r="ET253" s="6"/>
      <c r="EU253" s="6"/>
      <c r="EV253" s="6"/>
      <c r="EW253" s="6"/>
      <c r="EX253" s="6"/>
      <c r="EY253" s="6"/>
      <c r="EZ253" s="6"/>
      <c r="FA253" s="6"/>
      <c r="FB253" s="6"/>
      <c r="FC253" s="6"/>
      <c r="FD253" s="6"/>
      <c r="FE253" s="6"/>
      <c r="FF253" s="6"/>
      <c r="FG253" s="6"/>
      <c r="FH253" s="6"/>
      <c r="FI253" s="6"/>
      <c r="FJ253" s="6"/>
      <c r="FK253" s="6"/>
      <c r="FL253" s="6"/>
      <c r="FM253" s="6"/>
      <c r="FN253" s="6"/>
      <c r="FO253" s="6"/>
      <c r="FP253" s="6"/>
      <c r="FQ253" s="6"/>
      <c r="FR253" s="6"/>
      <c r="FS253" s="6"/>
      <c r="FT253" s="6"/>
      <c r="FU253" s="6"/>
      <c r="FV253" s="6"/>
      <c r="FW253" s="6"/>
      <c r="FX253" s="6"/>
      <c r="FY253" s="6"/>
      <c r="FZ253" s="6"/>
      <c r="GA253" s="6"/>
      <c r="GB253" s="6"/>
      <c r="GC253" s="6"/>
      <c r="GD253" s="6"/>
      <c r="GE253" s="6"/>
      <c r="GF253" s="6"/>
      <c r="GG253" s="6"/>
      <c r="GH253" s="6"/>
      <c r="GI253" s="6"/>
      <c r="GJ253" s="6"/>
      <c r="GK253" s="6"/>
      <c r="GL253" s="6"/>
      <c r="GM253" s="6"/>
      <c r="GN253" s="6"/>
      <c r="GO253" s="6"/>
      <c r="GP253" s="6"/>
      <c r="GQ253" s="6"/>
      <c r="GR253" s="6"/>
      <c r="GS253" s="6"/>
      <c r="GT253" s="6"/>
      <c r="GU253" s="6"/>
      <c r="GV253" s="6"/>
      <c r="GW253" s="6"/>
      <c r="GX253" s="6"/>
      <c r="GY253" s="6"/>
      <c r="GZ253" s="6"/>
      <c r="HA253" s="6"/>
      <c r="HB253" s="6"/>
      <c r="HC253" s="6"/>
      <c r="HD253" s="6"/>
      <c r="HE253" s="6"/>
      <c r="HF253" s="6"/>
      <c r="HG253" s="6"/>
      <c r="HH253" s="6"/>
      <c r="HI253" s="6"/>
      <c r="HJ253" s="6"/>
      <c r="HK253" s="6"/>
      <c r="HL253" s="6"/>
      <c r="HM253" s="6"/>
      <c r="HN253" s="6"/>
      <c r="HO253" s="6"/>
      <c r="HP253" s="6"/>
      <c r="HQ253" s="6"/>
      <c r="HR253" s="6"/>
      <c r="HS253" s="6"/>
      <c r="HT253" s="6"/>
      <c r="HU253" s="6"/>
      <c r="HV253" s="6"/>
      <c r="HW253" s="6"/>
      <c r="HX253" s="6"/>
      <c r="HY253" s="6"/>
      <c r="HZ253" s="6"/>
      <c r="IA253" s="6"/>
      <c r="IB253" s="6"/>
      <c r="IC253" s="6"/>
      <c r="ID253" s="6"/>
      <c r="IE253" s="6"/>
      <c r="IF253" s="6"/>
      <c r="IG253" s="6"/>
      <c r="IH253" s="6"/>
      <c r="II253" s="6"/>
      <c r="IJ253" s="6"/>
      <c r="IK253" s="6"/>
    </row>
    <row r="254" spans="2:245" s="14" customFormat="1" ht="21.75" customHeight="1" x14ac:dyDescent="0.3">
      <c r="B254" s="188">
        <v>2271</v>
      </c>
      <c r="C254" s="189" t="s">
        <v>15</v>
      </c>
      <c r="D254" s="67">
        <v>21355881</v>
      </c>
      <c r="E254" s="67">
        <v>16966778</v>
      </c>
      <c r="F254" s="67">
        <v>16594313.5</v>
      </c>
      <c r="G254" s="68">
        <f t="shared" si="137"/>
        <v>97.804742302869769</v>
      </c>
      <c r="H254" s="67">
        <f t="shared" si="138"/>
        <v>-372464.5</v>
      </c>
      <c r="I254" s="67">
        <v>463555</v>
      </c>
      <c r="J254" s="67">
        <v>463555</v>
      </c>
      <c r="K254" s="67">
        <v>285468.17</v>
      </c>
      <c r="L254" s="69">
        <f t="shared" si="146"/>
        <v>61.58237318117591</v>
      </c>
      <c r="M254" s="67">
        <f t="shared" si="147"/>
        <v>-178086.83000000002</v>
      </c>
      <c r="N254" s="67">
        <f t="shared" si="139"/>
        <v>21819436</v>
      </c>
      <c r="O254" s="67">
        <f t="shared" si="140"/>
        <v>17430333</v>
      </c>
      <c r="P254" s="67">
        <f t="shared" si="141"/>
        <v>16879781.670000002</v>
      </c>
      <c r="Q254" s="70">
        <f t="shared" si="142"/>
        <v>96.841418176003884</v>
      </c>
      <c r="R254" s="67">
        <f t="shared" si="143"/>
        <v>-550551.32999999821</v>
      </c>
      <c r="S254" s="15"/>
      <c r="T254" s="15"/>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c r="AX254" s="13"/>
      <c r="AY254" s="13"/>
      <c r="AZ254" s="13"/>
      <c r="BA254" s="13"/>
      <c r="BB254" s="13"/>
      <c r="BC254" s="13"/>
      <c r="BD254" s="13"/>
      <c r="BE254" s="13"/>
      <c r="BF254" s="13"/>
      <c r="BG254" s="13"/>
      <c r="BH254" s="13"/>
      <c r="BI254" s="13"/>
      <c r="BJ254" s="13"/>
      <c r="BK254" s="13"/>
      <c r="BL254" s="13"/>
      <c r="BM254" s="13"/>
      <c r="BN254" s="13"/>
      <c r="BO254" s="13"/>
      <c r="BP254" s="13"/>
      <c r="BQ254" s="13"/>
      <c r="BR254" s="13"/>
      <c r="BS254" s="13"/>
      <c r="BT254" s="13"/>
      <c r="BU254" s="13"/>
      <c r="BV254" s="13"/>
      <c r="BW254" s="13"/>
      <c r="BX254" s="13"/>
      <c r="BY254" s="13"/>
      <c r="BZ254" s="13"/>
      <c r="CA254" s="13"/>
      <c r="CB254" s="13"/>
      <c r="CC254" s="13"/>
      <c r="CD254" s="13"/>
      <c r="CE254" s="13"/>
      <c r="CF254" s="13"/>
      <c r="CG254" s="13"/>
      <c r="CH254" s="13"/>
      <c r="CI254" s="13"/>
      <c r="CJ254" s="13"/>
      <c r="CK254" s="13"/>
      <c r="CL254" s="13"/>
      <c r="CM254" s="13"/>
      <c r="CN254" s="13"/>
      <c r="CO254" s="13"/>
      <c r="CP254" s="13"/>
      <c r="CQ254" s="13"/>
      <c r="CR254" s="13"/>
      <c r="CS254" s="13"/>
      <c r="CT254" s="13"/>
      <c r="CU254" s="13"/>
      <c r="CV254" s="13"/>
      <c r="CW254" s="13"/>
      <c r="CX254" s="13"/>
      <c r="CY254" s="13"/>
      <c r="CZ254" s="13"/>
      <c r="DA254" s="13"/>
      <c r="DB254" s="13"/>
      <c r="DC254" s="13"/>
      <c r="DD254" s="13"/>
      <c r="DE254" s="13"/>
      <c r="DF254" s="13"/>
      <c r="DG254" s="13"/>
      <c r="DH254" s="13"/>
      <c r="DI254" s="13"/>
      <c r="DJ254" s="13"/>
      <c r="DK254" s="13"/>
      <c r="DL254" s="13"/>
      <c r="DM254" s="13"/>
      <c r="DN254" s="13"/>
      <c r="DO254" s="13"/>
      <c r="DP254" s="13"/>
      <c r="DQ254" s="13"/>
      <c r="DR254" s="13"/>
      <c r="DS254" s="13"/>
      <c r="DT254" s="13"/>
      <c r="DU254" s="13"/>
      <c r="DV254" s="13"/>
      <c r="DW254" s="13"/>
      <c r="DX254" s="13"/>
      <c r="DY254" s="13"/>
      <c r="DZ254" s="13"/>
      <c r="EA254" s="13"/>
      <c r="EB254" s="13"/>
      <c r="EC254" s="13"/>
      <c r="ED254" s="13"/>
      <c r="EE254" s="13"/>
      <c r="EF254" s="13"/>
      <c r="EG254" s="13"/>
      <c r="EH254" s="13"/>
      <c r="EI254" s="13"/>
      <c r="EJ254" s="13"/>
      <c r="EK254" s="13"/>
      <c r="EL254" s="13"/>
      <c r="EM254" s="13"/>
      <c r="EN254" s="13"/>
      <c r="EO254" s="13"/>
      <c r="EP254" s="13"/>
      <c r="EQ254" s="13"/>
      <c r="ER254" s="13"/>
      <c r="ES254" s="13"/>
      <c r="ET254" s="13"/>
      <c r="EU254" s="13"/>
      <c r="EV254" s="13"/>
      <c r="EW254" s="13"/>
      <c r="EX254" s="13"/>
      <c r="EY254" s="13"/>
      <c r="EZ254" s="13"/>
      <c r="FA254" s="13"/>
      <c r="FB254" s="13"/>
      <c r="FC254" s="13"/>
      <c r="FD254" s="13"/>
      <c r="FE254" s="13"/>
      <c r="FF254" s="13"/>
      <c r="FG254" s="13"/>
      <c r="FH254" s="13"/>
      <c r="FI254" s="13"/>
      <c r="FJ254" s="13"/>
      <c r="FK254" s="13"/>
      <c r="FL254" s="13"/>
      <c r="FM254" s="13"/>
      <c r="FN254" s="13"/>
      <c r="FO254" s="13"/>
      <c r="FP254" s="13"/>
      <c r="FQ254" s="13"/>
      <c r="FR254" s="13"/>
      <c r="FS254" s="13"/>
      <c r="FT254" s="13"/>
      <c r="FU254" s="13"/>
      <c r="FV254" s="13"/>
      <c r="FW254" s="13"/>
      <c r="FX254" s="13"/>
      <c r="FY254" s="13"/>
      <c r="FZ254" s="13"/>
      <c r="GA254" s="13"/>
      <c r="GB254" s="13"/>
      <c r="GC254" s="13"/>
      <c r="GD254" s="13"/>
      <c r="GE254" s="13"/>
      <c r="GF254" s="13"/>
      <c r="GG254" s="13"/>
      <c r="GH254" s="13"/>
      <c r="GI254" s="13"/>
      <c r="GJ254" s="13"/>
      <c r="GK254" s="13"/>
      <c r="GL254" s="13"/>
      <c r="GM254" s="13"/>
      <c r="GN254" s="13"/>
      <c r="GO254" s="13"/>
      <c r="GP254" s="13"/>
      <c r="GQ254" s="13"/>
      <c r="GR254" s="13"/>
      <c r="GS254" s="13"/>
      <c r="GT254" s="13"/>
      <c r="GU254" s="13"/>
      <c r="GV254" s="13"/>
      <c r="GW254" s="13"/>
      <c r="GX254" s="13"/>
      <c r="GY254" s="13"/>
      <c r="GZ254" s="13"/>
      <c r="HA254" s="13"/>
      <c r="HB254" s="13"/>
      <c r="HC254" s="13"/>
      <c r="HD254" s="13"/>
      <c r="HE254" s="13"/>
      <c r="HF254" s="13"/>
      <c r="HG254" s="13"/>
      <c r="HH254" s="13"/>
      <c r="HI254" s="13"/>
      <c r="HJ254" s="13"/>
      <c r="HK254" s="13"/>
      <c r="HL254" s="13"/>
      <c r="HM254" s="13"/>
      <c r="HN254" s="13"/>
      <c r="HO254" s="13"/>
      <c r="HP254" s="13"/>
      <c r="HQ254" s="13"/>
      <c r="HR254" s="13"/>
      <c r="HS254" s="13"/>
      <c r="HT254" s="13"/>
      <c r="HU254" s="13"/>
      <c r="HV254" s="13"/>
      <c r="HW254" s="13"/>
      <c r="HX254" s="13"/>
      <c r="HY254" s="13"/>
      <c r="HZ254" s="13"/>
      <c r="IA254" s="13"/>
      <c r="IB254" s="13"/>
      <c r="IC254" s="13"/>
      <c r="ID254" s="13"/>
      <c r="IE254" s="13"/>
      <c r="IF254" s="13"/>
      <c r="IG254" s="13"/>
      <c r="IH254" s="13"/>
      <c r="II254" s="13"/>
      <c r="IJ254" s="13"/>
      <c r="IK254" s="13"/>
    </row>
    <row r="255" spans="2:245" s="7" customFormat="1" ht="21" customHeight="1" x14ac:dyDescent="0.3">
      <c r="B255" s="188">
        <v>2272</v>
      </c>
      <c r="C255" s="189" t="s">
        <v>23</v>
      </c>
      <c r="D255" s="67">
        <v>1019428</v>
      </c>
      <c r="E255" s="67">
        <v>638883.69999999995</v>
      </c>
      <c r="F255" s="67">
        <v>572119.88</v>
      </c>
      <c r="G255" s="68">
        <f t="shared" si="137"/>
        <v>89.54992590983305</v>
      </c>
      <c r="H255" s="67">
        <f t="shared" si="138"/>
        <v>-66763.819999999949</v>
      </c>
      <c r="I255" s="67">
        <v>95282</v>
      </c>
      <c r="J255" s="67">
        <v>95282</v>
      </c>
      <c r="K255" s="67">
        <v>85290</v>
      </c>
      <c r="L255" s="69">
        <f t="shared" si="146"/>
        <v>89.513234398942089</v>
      </c>
      <c r="M255" s="67">
        <f t="shared" si="147"/>
        <v>-9992</v>
      </c>
      <c r="N255" s="67">
        <f t="shared" si="139"/>
        <v>1114710</v>
      </c>
      <c r="O255" s="67">
        <f t="shared" si="140"/>
        <v>734165.7</v>
      </c>
      <c r="P255" s="67">
        <f t="shared" si="141"/>
        <v>657409.88</v>
      </c>
      <c r="Q255" s="70">
        <f t="shared" si="142"/>
        <v>89.545163986822047</v>
      </c>
      <c r="R255" s="67">
        <f t="shared" si="143"/>
        <v>-76755.819999999949</v>
      </c>
      <c r="S255" s="15"/>
      <c r="T255" s="15"/>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6"/>
      <c r="BT255" s="6"/>
      <c r="BU255" s="6"/>
      <c r="BV255" s="6"/>
      <c r="BW255" s="6"/>
      <c r="BX255" s="6"/>
      <c r="BY255" s="6"/>
      <c r="BZ255" s="6"/>
      <c r="CA255" s="6"/>
      <c r="CB255" s="6"/>
      <c r="CC255" s="6"/>
      <c r="CD255" s="6"/>
      <c r="CE255" s="6"/>
      <c r="CF255" s="6"/>
      <c r="CG255" s="6"/>
      <c r="CH255" s="6"/>
      <c r="CI255" s="6"/>
      <c r="CJ255" s="6"/>
      <c r="CK255" s="6"/>
      <c r="CL255" s="6"/>
      <c r="CM255" s="6"/>
      <c r="CN255" s="6"/>
      <c r="CO255" s="6"/>
      <c r="CP255" s="6"/>
      <c r="CQ255" s="6"/>
      <c r="CR255" s="6"/>
      <c r="CS255" s="6"/>
      <c r="CT255" s="6"/>
      <c r="CU255" s="6"/>
      <c r="CV255" s="6"/>
      <c r="CW255" s="6"/>
      <c r="CX255" s="6"/>
      <c r="CY255" s="6"/>
      <c r="CZ255" s="6"/>
      <c r="DA255" s="6"/>
      <c r="DB255" s="6"/>
      <c r="DC255" s="6"/>
      <c r="DD255" s="6"/>
      <c r="DE255" s="6"/>
      <c r="DF255" s="6"/>
      <c r="DG255" s="6"/>
      <c r="DH255" s="6"/>
      <c r="DI255" s="6"/>
      <c r="DJ255" s="6"/>
      <c r="DK255" s="6"/>
      <c r="DL255" s="6"/>
      <c r="DM255" s="6"/>
      <c r="DN255" s="6"/>
      <c r="DO255" s="6"/>
      <c r="DP255" s="6"/>
      <c r="DQ255" s="6"/>
      <c r="DR255" s="6"/>
      <c r="DS255" s="6"/>
      <c r="DT255" s="6"/>
      <c r="DU255" s="6"/>
      <c r="DV255" s="6"/>
      <c r="DW255" s="6"/>
      <c r="DX255" s="6"/>
      <c r="DY255" s="6"/>
      <c r="DZ255" s="6"/>
      <c r="EA255" s="6"/>
      <c r="EB255" s="6"/>
      <c r="EC255" s="6"/>
      <c r="ED255" s="6"/>
      <c r="EE255" s="6"/>
      <c r="EF255" s="6"/>
      <c r="EG255" s="6"/>
      <c r="EH255" s="6"/>
      <c r="EI255" s="6"/>
      <c r="EJ255" s="6"/>
      <c r="EK255" s="6"/>
      <c r="EL255" s="6"/>
      <c r="EM255" s="6"/>
      <c r="EN255" s="6"/>
      <c r="EO255" s="6"/>
      <c r="EP255" s="6"/>
      <c r="EQ255" s="6"/>
      <c r="ER255" s="6"/>
      <c r="ES255" s="6"/>
      <c r="ET255" s="6"/>
      <c r="EU255" s="6"/>
      <c r="EV255" s="6"/>
      <c r="EW255" s="6"/>
      <c r="EX255" s="6"/>
      <c r="EY255" s="6"/>
      <c r="EZ255" s="6"/>
      <c r="FA255" s="6"/>
      <c r="FB255" s="6"/>
      <c r="FC255" s="6"/>
      <c r="FD255" s="6"/>
      <c r="FE255" s="6"/>
      <c r="FF255" s="6"/>
      <c r="FG255" s="6"/>
      <c r="FH255" s="6"/>
      <c r="FI255" s="6"/>
      <c r="FJ255" s="6"/>
      <c r="FK255" s="6"/>
      <c r="FL255" s="6"/>
      <c r="FM255" s="6"/>
      <c r="FN255" s="6"/>
      <c r="FO255" s="6"/>
      <c r="FP255" s="6"/>
      <c r="FQ255" s="6"/>
      <c r="FR255" s="6"/>
      <c r="FS255" s="6"/>
      <c r="FT255" s="6"/>
      <c r="FU255" s="6"/>
      <c r="FV255" s="6"/>
      <c r="FW255" s="6"/>
      <c r="FX255" s="6"/>
      <c r="FY255" s="6"/>
      <c r="FZ255" s="6"/>
      <c r="GA255" s="6"/>
      <c r="GB255" s="6"/>
      <c r="GC255" s="6"/>
      <c r="GD255" s="6"/>
      <c r="GE255" s="6"/>
      <c r="GF255" s="6"/>
      <c r="GG255" s="6"/>
      <c r="GH255" s="6"/>
      <c r="GI255" s="6"/>
      <c r="GJ255" s="6"/>
      <c r="GK255" s="6"/>
      <c r="GL255" s="6"/>
      <c r="GM255" s="6"/>
      <c r="GN255" s="6"/>
      <c r="GO255" s="6"/>
      <c r="GP255" s="6"/>
      <c r="GQ255" s="6"/>
      <c r="GR255" s="6"/>
      <c r="GS255" s="6"/>
      <c r="GT255" s="6"/>
      <c r="GU255" s="6"/>
      <c r="GV255" s="6"/>
      <c r="GW255" s="6"/>
      <c r="GX255" s="6"/>
      <c r="GY255" s="6"/>
      <c r="GZ255" s="6"/>
      <c r="HA255" s="6"/>
      <c r="HB255" s="6"/>
      <c r="HC255" s="6"/>
      <c r="HD255" s="6"/>
      <c r="HE255" s="6"/>
      <c r="HF255" s="6"/>
      <c r="HG255" s="6"/>
      <c r="HH255" s="6"/>
      <c r="HI255" s="6"/>
      <c r="HJ255" s="6"/>
      <c r="HK255" s="6"/>
      <c r="HL255" s="6"/>
      <c r="HM255" s="6"/>
      <c r="HN255" s="6"/>
      <c r="HO255" s="6"/>
      <c r="HP255" s="6"/>
      <c r="HQ255" s="6"/>
      <c r="HR255" s="6"/>
      <c r="HS255" s="6"/>
      <c r="HT255" s="6"/>
      <c r="HU255" s="6"/>
      <c r="HV255" s="6"/>
      <c r="HW255" s="6"/>
      <c r="HX255" s="6"/>
      <c r="HY255" s="6"/>
      <c r="HZ255" s="6"/>
      <c r="IA255" s="6"/>
      <c r="IB255" s="6"/>
      <c r="IC255" s="6"/>
      <c r="ID255" s="6"/>
      <c r="IE255" s="6"/>
      <c r="IF255" s="6"/>
      <c r="IG255" s="6"/>
      <c r="IH255" s="6"/>
      <c r="II255" s="6"/>
      <c r="IJ255" s="6"/>
      <c r="IK255" s="6"/>
    </row>
    <row r="256" spans="2:245" s="7" customFormat="1" ht="20.25" customHeight="1" x14ac:dyDescent="0.3">
      <c r="B256" s="188">
        <v>2273</v>
      </c>
      <c r="C256" s="189" t="s">
        <v>16</v>
      </c>
      <c r="D256" s="67">
        <v>15290456</v>
      </c>
      <c r="E256" s="67">
        <v>8223111</v>
      </c>
      <c r="F256" s="67">
        <v>6439008.1799999997</v>
      </c>
      <c r="G256" s="68">
        <f t="shared" si="137"/>
        <v>78.303797431410089</v>
      </c>
      <c r="H256" s="67">
        <f t="shared" si="138"/>
        <v>-1784102.8200000003</v>
      </c>
      <c r="I256" s="67">
        <v>779199</v>
      </c>
      <c r="J256" s="67">
        <v>779199</v>
      </c>
      <c r="K256" s="67">
        <v>520511.47</v>
      </c>
      <c r="L256" s="69">
        <f t="shared" si="146"/>
        <v>66.800839066785244</v>
      </c>
      <c r="M256" s="67">
        <f t="shared" si="147"/>
        <v>-258687.53000000003</v>
      </c>
      <c r="N256" s="67">
        <f t="shared" si="139"/>
        <v>16069655</v>
      </c>
      <c r="O256" s="67">
        <f t="shared" si="140"/>
        <v>9002310</v>
      </c>
      <c r="P256" s="67">
        <f t="shared" si="141"/>
        <v>6959519.6499999994</v>
      </c>
      <c r="Q256" s="70">
        <f t="shared" si="142"/>
        <v>77.308153684998629</v>
      </c>
      <c r="R256" s="67">
        <f t="shared" si="143"/>
        <v>-2042790.3500000006</v>
      </c>
      <c r="S256" s="15"/>
      <c r="T256" s="15"/>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c r="BU256" s="6"/>
      <c r="BV256" s="6"/>
      <c r="BW256" s="6"/>
      <c r="BX256" s="6"/>
      <c r="BY256" s="6"/>
      <c r="BZ256" s="6"/>
      <c r="CA256" s="6"/>
      <c r="CB256" s="6"/>
      <c r="CC256" s="6"/>
      <c r="CD256" s="6"/>
      <c r="CE256" s="6"/>
      <c r="CF256" s="6"/>
      <c r="CG256" s="6"/>
      <c r="CH256" s="6"/>
      <c r="CI256" s="6"/>
      <c r="CJ256" s="6"/>
      <c r="CK256" s="6"/>
      <c r="CL256" s="6"/>
      <c r="CM256" s="6"/>
      <c r="CN256" s="6"/>
      <c r="CO256" s="6"/>
      <c r="CP256" s="6"/>
      <c r="CQ256" s="6"/>
      <c r="CR256" s="6"/>
      <c r="CS256" s="6"/>
      <c r="CT256" s="6"/>
      <c r="CU256" s="6"/>
      <c r="CV256" s="6"/>
      <c r="CW256" s="6"/>
      <c r="CX256" s="6"/>
      <c r="CY256" s="6"/>
      <c r="CZ256" s="6"/>
      <c r="DA256" s="6"/>
      <c r="DB256" s="6"/>
      <c r="DC256" s="6"/>
      <c r="DD256" s="6"/>
      <c r="DE256" s="6"/>
      <c r="DF256" s="6"/>
      <c r="DG256" s="6"/>
      <c r="DH256" s="6"/>
      <c r="DI256" s="6"/>
      <c r="DJ256" s="6"/>
      <c r="DK256" s="6"/>
      <c r="DL256" s="6"/>
      <c r="DM256" s="6"/>
      <c r="DN256" s="6"/>
      <c r="DO256" s="6"/>
      <c r="DP256" s="6"/>
      <c r="DQ256" s="6"/>
      <c r="DR256" s="6"/>
      <c r="DS256" s="6"/>
      <c r="DT256" s="6"/>
      <c r="DU256" s="6"/>
      <c r="DV256" s="6"/>
      <c r="DW256" s="6"/>
      <c r="DX256" s="6"/>
      <c r="DY256" s="6"/>
      <c r="DZ256" s="6"/>
      <c r="EA256" s="6"/>
      <c r="EB256" s="6"/>
      <c r="EC256" s="6"/>
      <c r="ED256" s="6"/>
      <c r="EE256" s="6"/>
      <c r="EF256" s="6"/>
      <c r="EG256" s="6"/>
      <c r="EH256" s="6"/>
      <c r="EI256" s="6"/>
      <c r="EJ256" s="6"/>
      <c r="EK256" s="6"/>
      <c r="EL256" s="6"/>
      <c r="EM256" s="6"/>
      <c r="EN256" s="6"/>
      <c r="EO256" s="6"/>
      <c r="EP256" s="6"/>
      <c r="EQ256" s="6"/>
      <c r="ER256" s="6"/>
      <c r="ES256" s="6"/>
      <c r="ET256" s="6"/>
      <c r="EU256" s="6"/>
      <c r="EV256" s="6"/>
      <c r="EW256" s="6"/>
      <c r="EX256" s="6"/>
      <c r="EY256" s="6"/>
      <c r="EZ256" s="6"/>
      <c r="FA256" s="6"/>
      <c r="FB256" s="6"/>
      <c r="FC256" s="6"/>
      <c r="FD256" s="6"/>
      <c r="FE256" s="6"/>
      <c r="FF256" s="6"/>
      <c r="FG256" s="6"/>
      <c r="FH256" s="6"/>
      <c r="FI256" s="6"/>
      <c r="FJ256" s="6"/>
      <c r="FK256" s="6"/>
      <c r="FL256" s="6"/>
      <c r="FM256" s="6"/>
      <c r="FN256" s="6"/>
      <c r="FO256" s="6"/>
      <c r="FP256" s="6"/>
      <c r="FQ256" s="6"/>
      <c r="FR256" s="6"/>
      <c r="FS256" s="6"/>
      <c r="FT256" s="6"/>
      <c r="FU256" s="6"/>
      <c r="FV256" s="6"/>
      <c r="FW256" s="6"/>
      <c r="FX256" s="6"/>
      <c r="FY256" s="6"/>
      <c r="FZ256" s="6"/>
      <c r="GA256" s="6"/>
      <c r="GB256" s="6"/>
      <c r="GC256" s="6"/>
      <c r="GD256" s="6"/>
      <c r="GE256" s="6"/>
      <c r="GF256" s="6"/>
      <c r="GG256" s="6"/>
      <c r="GH256" s="6"/>
      <c r="GI256" s="6"/>
      <c r="GJ256" s="6"/>
      <c r="GK256" s="6"/>
      <c r="GL256" s="6"/>
      <c r="GM256" s="6"/>
      <c r="GN256" s="6"/>
      <c r="GO256" s="6"/>
      <c r="GP256" s="6"/>
      <c r="GQ256" s="6"/>
      <c r="GR256" s="6"/>
      <c r="GS256" s="6"/>
      <c r="GT256" s="6"/>
      <c r="GU256" s="6"/>
      <c r="GV256" s="6"/>
      <c r="GW256" s="6"/>
      <c r="GX256" s="6"/>
      <c r="GY256" s="6"/>
      <c r="GZ256" s="6"/>
      <c r="HA256" s="6"/>
      <c r="HB256" s="6"/>
      <c r="HC256" s="6"/>
      <c r="HD256" s="6"/>
      <c r="HE256" s="6"/>
      <c r="HF256" s="6"/>
      <c r="HG256" s="6"/>
      <c r="HH256" s="6"/>
      <c r="HI256" s="6"/>
      <c r="HJ256" s="6"/>
      <c r="HK256" s="6"/>
      <c r="HL256" s="6"/>
      <c r="HM256" s="6"/>
      <c r="HN256" s="6"/>
      <c r="HO256" s="6"/>
      <c r="HP256" s="6"/>
      <c r="HQ256" s="6"/>
      <c r="HR256" s="6"/>
      <c r="HS256" s="6"/>
      <c r="HT256" s="6"/>
      <c r="HU256" s="6"/>
      <c r="HV256" s="6"/>
      <c r="HW256" s="6"/>
      <c r="HX256" s="6"/>
      <c r="HY256" s="6"/>
      <c r="HZ256" s="6"/>
      <c r="IA256" s="6"/>
      <c r="IB256" s="6"/>
      <c r="IC256" s="6"/>
      <c r="ID256" s="6"/>
      <c r="IE256" s="6"/>
      <c r="IF256" s="6"/>
      <c r="IG256" s="6"/>
      <c r="IH256" s="6"/>
      <c r="II256" s="6"/>
      <c r="IJ256" s="6"/>
      <c r="IK256" s="6"/>
    </row>
    <row r="257" spans="2:245" s="14" customFormat="1" ht="21" customHeight="1" x14ac:dyDescent="0.3">
      <c r="B257" s="56">
        <v>2274</v>
      </c>
      <c r="C257" s="48" t="s">
        <v>17</v>
      </c>
      <c r="D257" s="67">
        <v>706402</v>
      </c>
      <c r="E257" s="67">
        <v>452832</v>
      </c>
      <c r="F257" s="67">
        <v>303211.78000000003</v>
      </c>
      <c r="G257" s="68">
        <f t="shared" si="137"/>
        <v>66.959000247332341</v>
      </c>
      <c r="H257" s="67">
        <f t="shared" si="138"/>
        <v>-149620.21999999997</v>
      </c>
      <c r="I257" s="67">
        <v>0</v>
      </c>
      <c r="J257" s="67">
        <v>0</v>
      </c>
      <c r="K257" s="67">
        <v>81723.899999999994</v>
      </c>
      <c r="L257" s="69">
        <v>0</v>
      </c>
      <c r="M257" s="67">
        <f t="shared" si="147"/>
        <v>81723.899999999994</v>
      </c>
      <c r="N257" s="67">
        <f t="shared" si="139"/>
        <v>706402</v>
      </c>
      <c r="O257" s="67">
        <f t="shared" si="140"/>
        <v>452832</v>
      </c>
      <c r="P257" s="67">
        <f t="shared" si="141"/>
        <v>384935.68000000005</v>
      </c>
      <c r="Q257" s="70">
        <f t="shared" si="142"/>
        <v>85.006289308176108</v>
      </c>
      <c r="R257" s="67">
        <f t="shared" si="143"/>
        <v>-67896.319999999949</v>
      </c>
      <c r="S257" s="15"/>
      <c r="T257" s="15"/>
      <c r="U257" s="13"/>
      <c r="V257" s="13"/>
      <c r="W257" s="13"/>
      <c r="X257" s="13"/>
      <c r="Y257" s="13"/>
      <c r="Z257" s="13"/>
      <c r="AA257" s="13"/>
      <c r="AB257" s="13"/>
      <c r="AC257" s="13"/>
      <c r="AD257" s="13"/>
      <c r="AE257" s="13"/>
      <c r="AF257" s="13"/>
      <c r="AG257" s="13"/>
      <c r="AH257" s="13"/>
      <c r="AI257" s="13"/>
      <c r="AJ257" s="13"/>
      <c r="AK257" s="13"/>
      <c r="AL257" s="13"/>
      <c r="AM257" s="13"/>
      <c r="AN257" s="13"/>
      <c r="AO257" s="13"/>
      <c r="AP257" s="13"/>
      <c r="AQ257" s="13"/>
      <c r="AR257" s="13"/>
      <c r="AS257" s="13"/>
      <c r="AT257" s="13"/>
      <c r="AU257" s="13"/>
      <c r="AV257" s="13"/>
      <c r="AW257" s="13"/>
      <c r="AX257" s="13"/>
      <c r="AY257" s="13"/>
      <c r="AZ257" s="13"/>
      <c r="BA257" s="13"/>
      <c r="BB257" s="13"/>
      <c r="BC257" s="13"/>
      <c r="BD257" s="13"/>
      <c r="BE257" s="13"/>
      <c r="BF257" s="13"/>
      <c r="BG257" s="13"/>
      <c r="BH257" s="13"/>
      <c r="BI257" s="13"/>
      <c r="BJ257" s="13"/>
      <c r="BK257" s="13"/>
      <c r="BL257" s="13"/>
      <c r="BM257" s="13"/>
      <c r="BN257" s="13"/>
      <c r="BO257" s="13"/>
      <c r="BP257" s="13"/>
      <c r="BQ257" s="13"/>
      <c r="BR257" s="13"/>
      <c r="BS257" s="13"/>
      <c r="BT257" s="13"/>
      <c r="BU257" s="13"/>
      <c r="BV257" s="13"/>
      <c r="BW257" s="13"/>
      <c r="BX257" s="13"/>
      <c r="BY257" s="13"/>
      <c r="BZ257" s="13"/>
      <c r="CA257" s="13"/>
      <c r="CB257" s="13"/>
      <c r="CC257" s="13"/>
      <c r="CD257" s="13"/>
      <c r="CE257" s="13"/>
      <c r="CF257" s="13"/>
      <c r="CG257" s="13"/>
      <c r="CH257" s="13"/>
      <c r="CI257" s="13"/>
      <c r="CJ257" s="13"/>
      <c r="CK257" s="13"/>
      <c r="CL257" s="13"/>
      <c r="CM257" s="13"/>
      <c r="CN257" s="13"/>
      <c r="CO257" s="13"/>
      <c r="CP257" s="13"/>
      <c r="CQ257" s="13"/>
      <c r="CR257" s="13"/>
      <c r="CS257" s="13"/>
      <c r="CT257" s="13"/>
      <c r="CU257" s="13"/>
      <c r="CV257" s="13"/>
      <c r="CW257" s="13"/>
      <c r="CX257" s="13"/>
      <c r="CY257" s="13"/>
      <c r="CZ257" s="13"/>
      <c r="DA257" s="13"/>
      <c r="DB257" s="13"/>
      <c r="DC257" s="13"/>
      <c r="DD257" s="13"/>
      <c r="DE257" s="13"/>
      <c r="DF257" s="13"/>
      <c r="DG257" s="13"/>
      <c r="DH257" s="13"/>
      <c r="DI257" s="13"/>
      <c r="DJ257" s="13"/>
      <c r="DK257" s="13"/>
      <c r="DL257" s="13"/>
      <c r="DM257" s="13"/>
      <c r="DN257" s="13"/>
      <c r="DO257" s="13"/>
      <c r="DP257" s="13"/>
      <c r="DQ257" s="13"/>
      <c r="DR257" s="13"/>
      <c r="DS257" s="13"/>
      <c r="DT257" s="13"/>
      <c r="DU257" s="13"/>
      <c r="DV257" s="13"/>
      <c r="DW257" s="13"/>
      <c r="DX257" s="13"/>
      <c r="DY257" s="13"/>
      <c r="DZ257" s="13"/>
      <c r="EA257" s="13"/>
      <c r="EB257" s="13"/>
      <c r="EC257" s="13"/>
      <c r="ED257" s="13"/>
      <c r="EE257" s="13"/>
      <c r="EF257" s="13"/>
      <c r="EG257" s="13"/>
      <c r="EH257" s="13"/>
      <c r="EI257" s="13"/>
      <c r="EJ257" s="13"/>
      <c r="EK257" s="13"/>
      <c r="EL257" s="13"/>
      <c r="EM257" s="13"/>
      <c r="EN257" s="13"/>
      <c r="EO257" s="13"/>
      <c r="EP257" s="13"/>
      <c r="EQ257" s="13"/>
      <c r="ER257" s="13"/>
      <c r="ES257" s="13"/>
      <c r="ET257" s="13"/>
      <c r="EU257" s="13"/>
      <c r="EV257" s="13"/>
      <c r="EW257" s="13"/>
      <c r="EX257" s="13"/>
      <c r="EY257" s="13"/>
      <c r="EZ257" s="13"/>
      <c r="FA257" s="13"/>
      <c r="FB257" s="13"/>
      <c r="FC257" s="13"/>
      <c r="FD257" s="13"/>
      <c r="FE257" s="13"/>
      <c r="FF257" s="13"/>
      <c r="FG257" s="13"/>
      <c r="FH257" s="13"/>
      <c r="FI257" s="13"/>
      <c r="FJ257" s="13"/>
      <c r="FK257" s="13"/>
      <c r="FL257" s="13"/>
      <c r="FM257" s="13"/>
      <c r="FN257" s="13"/>
      <c r="FO257" s="13"/>
      <c r="FP257" s="13"/>
      <c r="FQ257" s="13"/>
      <c r="FR257" s="13"/>
      <c r="FS257" s="13"/>
      <c r="FT257" s="13"/>
      <c r="FU257" s="13"/>
      <c r="FV257" s="13"/>
      <c r="FW257" s="13"/>
      <c r="FX257" s="13"/>
      <c r="FY257" s="13"/>
      <c r="FZ257" s="13"/>
      <c r="GA257" s="13"/>
      <c r="GB257" s="13"/>
      <c r="GC257" s="13"/>
      <c r="GD257" s="13"/>
      <c r="GE257" s="13"/>
      <c r="GF257" s="13"/>
      <c r="GG257" s="13"/>
      <c r="GH257" s="13"/>
      <c r="GI257" s="13"/>
      <c r="GJ257" s="13"/>
      <c r="GK257" s="13"/>
      <c r="GL257" s="13"/>
      <c r="GM257" s="13"/>
      <c r="GN257" s="13"/>
      <c r="GO257" s="13"/>
      <c r="GP257" s="13"/>
      <c r="GQ257" s="13"/>
      <c r="GR257" s="13"/>
      <c r="GS257" s="13"/>
      <c r="GT257" s="13"/>
      <c r="GU257" s="13"/>
      <c r="GV257" s="13"/>
      <c r="GW257" s="13"/>
      <c r="GX257" s="13"/>
      <c r="GY257" s="13"/>
      <c r="GZ257" s="13"/>
      <c r="HA257" s="13"/>
      <c r="HB257" s="13"/>
      <c r="HC257" s="13"/>
      <c r="HD257" s="13"/>
      <c r="HE257" s="13"/>
      <c r="HF257" s="13"/>
      <c r="HG257" s="13"/>
      <c r="HH257" s="13"/>
      <c r="HI257" s="13"/>
      <c r="HJ257" s="13"/>
      <c r="HK257" s="13"/>
      <c r="HL257" s="13"/>
      <c r="HM257" s="13"/>
      <c r="HN257" s="13"/>
      <c r="HO257" s="13"/>
      <c r="HP257" s="13"/>
      <c r="HQ257" s="13"/>
      <c r="HR257" s="13"/>
      <c r="HS257" s="13"/>
      <c r="HT257" s="13"/>
      <c r="HU257" s="13"/>
      <c r="HV257" s="13"/>
      <c r="HW257" s="13"/>
      <c r="HX257" s="13"/>
      <c r="HY257" s="13"/>
      <c r="HZ257" s="13"/>
      <c r="IA257" s="13"/>
      <c r="IB257" s="13"/>
      <c r="IC257" s="13"/>
      <c r="ID257" s="13"/>
      <c r="IE257" s="13"/>
      <c r="IF257" s="13"/>
      <c r="IG257" s="13"/>
      <c r="IH257" s="13"/>
      <c r="II257" s="13"/>
      <c r="IJ257" s="13"/>
      <c r="IK257" s="13"/>
    </row>
    <row r="258" spans="2:245" s="7" customFormat="1" ht="19.5" customHeight="1" x14ac:dyDescent="0.3">
      <c r="B258" s="56">
        <v>2275</v>
      </c>
      <c r="C258" s="48" t="s">
        <v>18</v>
      </c>
      <c r="D258" s="67">
        <v>5317082</v>
      </c>
      <c r="E258" s="67">
        <v>2779106</v>
      </c>
      <c r="F258" s="67">
        <v>1536873.91</v>
      </c>
      <c r="G258" s="68">
        <f t="shared" si="137"/>
        <v>55.301018025221062</v>
      </c>
      <c r="H258" s="67">
        <f t="shared" si="138"/>
        <v>-1242232.0900000001</v>
      </c>
      <c r="I258" s="67">
        <v>3943</v>
      </c>
      <c r="J258" s="67">
        <v>3943</v>
      </c>
      <c r="K258" s="67">
        <v>24710.86</v>
      </c>
      <c r="L258" s="69">
        <v>0</v>
      </c>
      <c r="M258" s="67">
        <f t="shared" si="147"/>
        <v>20767.86</v>
      </c>
      <c r="N258" s="67">
        <f t="shared" si="139"/>
        <v>5321025</v>
      </c>
      <c r="O258" s="67">
        <f t="shared" si="140"/>
        <v>2783049</v>
      </c>
      <c r="P258" s="67">
        <f t="shared" si="141"/>
        <v>1561584.77</v>
      </c>
      <c r="Q258" s="70">
        <f t="shared" si="142"/>
        <v>56.110574050259267</v>
      </c>
      <c r="R258" s="67">
        <f t="shared" si="143"/>
        <v>-1221464.23</v>
      </c>
      <c r="S258" s="15"/>
      <c r="T258" s="15"/>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6"/>
      <c r="BD258" s="6"/>
      <c r="BE258" s="6"/>
      <c r="BF258" s="6"/>
      <c r="BG258" s="6"/>
      <c r="BH258" s="6"/>
      <c r="BI258" s="6"/>
      <c r="BJ258" s="6"/>
      <c r="BK258" s="6"/>
      <c r="BL258" s="6"/>
      <c r="BM258" s="6"/>
      <c r="BN258" s="6"/>
      <c r="BO258" s="6"/>
      <c r="BP258" s="6"/>
      <c r="BQ258" s="6"/>
      <c r="BR258" s="6"/>
      <c r="BS258" s="6"/>
      <c r="BT258" s="6"/>
      <c r="BU258" s="6"/>
      <c r="BV258" s="6"/>
      <c r="BW258" s="6"/>
      <c r="BX258" s="6"/>
      <c r="BY258" s="6"/>
      <c r="BZ258" s="6"/>
      <c r="CA258" s="6"/>
      <c r="CB258" s="6"/>
      <c r="CC258" s="6"/>
      <c r="CD258" s="6"/>
      <c r="CE258" s="6"/>
      <c r="CF258" s="6"/>
      <c r="CG258" s="6"/>
      <c r="CH258" s="6"/>
      <c r="CI258" s="6"/>
      <c r="CJ258" s="6"/>
      <c r="CK258" s="6"/>
      <c r="CL258" s="6"/>
      <c r="CM258" s="6"/>
      <c r="CN258" s="6"/>
      <c r="CO258" s="6"/>
      <c r="CP258" s="6"/>
      <c r="CQ258" s="6"/>
      <c r="CR258" s="6"/>
      <c r="CS258" s="6"/>
      <c r="CT258" s="6"/>
      <c r="CU258" s="6"/>
      <c r="CV258" s="6"/>
      <c r="CW258" s="6"/>
      <c r="CX258" s="6"/>
      <c r="CY258" s="6"/>
      <c r="CZ258" s="6"/>
      <c r="DA258" s="6"/>
      <c r="DB258" s="6"/>
      <c r="DC258" s="6"/>
      <c r="DD258" s="6"/>
      <c r="DE258" s="6"/>
      <c r="DF258" s="6"/>
      <c r="DG258" s="6"/>
      <c r="DH258" s="6"/>
      <c r="DI258" s="6"/>
      <c r="DJ258" s="6"/>
      <c r="DK258" s="6"/>
      <c r="DL258" s="6"/>
      <c r="DM258" s="6"/>
      <c r="DN258" s="6"/>
      <c r="DO258" s="6"/>
      <c r="DP258" s="6"/>
      <c r="DQ258" s="6"/>
      <c r="DR258" s="6"/>
      <c r="DS258" s="6"/>
      <c r="DT258" s="6"/>
      <c r="DU258" s="6"/>
      <c r="DV258" s="6"/>
      <c r="DW258" s="6"/>
      <c r="DX258" s="6"/>
      <c r="DY258" s="6"/>
      <c r="DZ258" s="6"/>
      <c r="EA258" s="6"/>
      <c r="EB258" s="6"/>
      <c r="EC258" s="6"/>
      <c r="ED258" s="6"/>
      <c r="EE258" s="6"/>
      <c r="EF258" s="6"/>
      <c r="EG258" s="6"/>
      <c r="EH258" s="6"/>
      <c r="EI258" s="6"/>
      <c r="EJ258" s="6"/>
      <c r="EK258" s="6"/>
      <c r="EL258" s="6"/>
      <c r="EM258" s="6"/>
      <c r="EN258" s="6"/>
      <c r="EO258" s="6"/>
      <c r="EP258" s="6"/>
      <c r="EQ258" s="6"/>
      <c r="ER258" s="6"/>
      <c r="ES258" s="6"/>
      <c r="ET258" s="6"/>
      <c r="EU258" s="6"/>
      <c r="EV258" s="6"/>
      <c r="EW258" s="6"/>
      <c r="EX258" s="6"/>
      <c r="EY258" s="6"/>
      <c r="EZ258" s="6"/>
      <c r="FA258" s="6"/>
      <c r="FB258" s="6"/>
      <c r="FC258" s="6"/>
      <c r="FD258" s="6"/>
      <c r="FE258" s="6"/>
      <c r="FF258" s="6"/>
      <c r="FG258" s="6"/>
      <c r="FH258" s="6"/>
      <c r="FI258" s="6"/>
      <c r="FJ258" s="6"/>
      <c r="FK258" s="6"/>
      <c r="FL258" s="6"/>
      <c r="FM258" s="6"/>
      <c r="FN258" s="6"/>
      <c r="FO258" s="6"/>
      <c r="FP258" s="6"/>
      <c r="FQ258" s="6"/>
      <c r="FR258" s="6"/>
      <c r="FS258" s="6"/>
      <c r="FT258" s="6"/>
      <c r="FU258" s="6"/>
      <c r="FV258" s="6"/>
      <c r="FW258" s="6"/>
      <c r="FX258" s="6"/>
      <c r="FY258" s="6"/>
      <c r="FZ258" s="6"/>
      <c r="GA258" s="6"/>
      <c r="GB258" s="6"/>
      <c r="GC258" s="6"/>
      <c r="GD258" s="6"/>
      <c r="GE258" s="6"/>
      <c r="GF258" s="6"/>
      <c r="GG258" s="6"/>
      <c r="GH258" s="6"/>
      <c r="GI258" s="6"/>
      <c r="GJ258" s="6"/>
      <c r="GK258" s="6"/>
      <c r="GL258" s="6"/>
      <c r="GM258" s="6"/>
      <c r="GN258" s="6"/>
      <c r="GO258" s="6"/>
      <c r="GP258" s="6"/>
      <c r="GQ258" s="6"/>
      <c r="GR258" s="6"/>
      <c r="GS258" s="6"/>
      <c r="GT258" s="6"/>
      <c r="GU258" s="6"/>
      <c r="GV258" s="6"/>
      <c r="GW258" s="6"/>
      <c r="GX258" s="6"/>
      <c r="GY258" s="6"/>
      <c r="GZ258" s="6"/>
      <c r="HA258" s="6"/>
      <c r="HB258" s="6"/>
      <c r="HC258" s="6"/>
      <c r="HD258" s="6"/>
      <c r="HE258" s="6"/>
      <c r="HF258" s="6"/>
      <c r="HG258" s="6"/>
      <c r="HH258" s="6"/>
      <c r="HI258" s="6"/>
      <c r="HJ258" s="6"/>
      <c r="HK258" s="6"/>
      <c r="HL258" s="6"/>
      <c r="HM258" s="6"/>
      <c r="HN258" s="6"/>
      <c r="HO258" s="6"/>
      <c r="HP258" s="6"/>
      <c r="HQ258" s="6"/>
      <c r="HR258" s="6"/>
      <c r="HS258" s="6"/>
      <c r="HT258" s="6"/>
      <c r="HU258" s="6"/>
      <c r="HV258" s="6"/>
      <c r="HW258" s="6"/>
      <c r="HX258" s="6"/>
      <c r="HY258" s="6"/>
      <c r="HZ258" s="6"/>
      <c r="IA258" s="6"/>
      <c r="IB258" s="6"/>
      <c r="IC258" s="6"/>
      <c r="ID258" s="6"/>
      <c r="IE258" s="6"/>
      <c r="IF258" s="6"/>
      <c r="IG258" s="6"/>
      <c r="IH258" s="6"/>
      <c r="II258" s="6"/>
      <c r="IJ258" s="6"/>
      <c r="IK258" s="6"/>
    </row>
    <row r="259" spans="2:245" s="14" customFormat="1" ht="21" customHeight="1" x14ac:dyDescent="0.3">
      <c r="B259" s="57">
        <v>2730</v>
      </c>
      <c r="C259" s="187" t="s">
        <v>24</v>
      </c>
      <c r="D259" s="71">
        <v>21253044</v>
      </c>
      <c r="E259" s="71">
        <v>10153291.5</v>
      </c>
      <c r="F259" s="71">
        <v>9487798.3200000003</v>
      </c>
      <c r="G259" s="72">
        <f t="shared" si="137"/>
        <v>93.445542462757032</v>
      </c>
      <c r="H259" s="71">
        <f t="shared" si="138"/>
        <v>-665493.1799999997</v>
      </c>
      <c r="I259" s="71">
        <v>0</v>
      </c>
      <c r="J259" s="71">
        <v>0</v>
      </c>
      <c r="K259" s="71">
        <v>0</v>
      </c>
      <c r="L259" s="73">
        <v>0</v>
      </c>
      <c r="M259" s="71">
        <f t="shared" si="147"/>
        <v>0</v>
      </c>
      <c r="N259" s="71">
        <f t="shared" si="139"/>
        <v>21253044</v>
      </c>
      <c r="O259" s="71">
        <f t="shared" si="140"/>
        <v>10153291.5</v>
      </c>
      <c r="P259" s="71">
        <f t="shared" si="141"/>
        <v>9487798.3200000003</v>
      </c>
      <c r="Q259" s="74">
        <f t="shared" si="142"/>
        <v>93.445542462757032</v>
      </c>
      <c r="R259" s="71">
        <f t="shared" si="143"/>
        <v>-665493.1799999997</v>
      </c>
      <c r="S259" s="15"/>
      <c r="T259" s="15"/>
      <c r="U259" s="13"/>
      <c r="V259" s="13"/>
      <c r="W259" s="13"/>
      <c r="X259" s="13"/>
      <c r="Y259" s="13"/>
      <c r="Z259" s="13"/>
      <c r="AA259" s="13"/>
      <c r="AB259" s="13"/>
      <c r="AC259" s="13"/>
      <c r="AD259" s="13"/>
      <c r="AE259" s="13"/>
      <c r="AF259" s="13"/>
      <c r="AG259" s="13"/>
      <c r="AH259" s="13"/>
      <c r="AI259" s="13"/>
      <c r="AJ259" s="13"/>
      <c r="AK259" s="13"/>
      <c r="AL259" s="13"/>
      <c r="AM259" s="13"/>
      <c r="AN259" s="13"/>
      <c r="AO259" s="13"/>
      <c r="AP259" s="13"/>
      <c r="AQ259" s="13"/>
      <c r="AR259" s="13"/>
      <c r="AS259" s="13"/>
      <c r="AT259" s="13"/>
      <c r="AU259" s="13"/>
      <c r="AV259" s="13"/>
      <c r="AW259" s="13"/>
      <c r="AX259" s="13"/>
      <c r="AY259" s="13"/>
      <c r="AZ259" s="13"/>
      <c r="BA259" s="13"/>
      <c r="BB259" s="13"/>
      <c r="BC259" s="13"/>
      <c r="BD259" s="13"/>
      <c r="BE259" s="13"/>
      <c r="BF259" s="13"/>
      <c r="BG259" s="13"/>
      <c r="BH259" s="13"/>
      <c r="BI259" s="13"/>
      <c r="BJ259" s="13"/>
      <c r="BK259" s="13"/>
      <c r="BL259" s="13"/>
      <c r="BM259" s="13"/>
      <c r="BN259" s="13"/>
      <c r="BO259" s="13"/>
      <c r="BP259" s="13"/>
      <c r="BQ259" s="13"/>
      <c r="BR259" s="13"/>
      <c r="BS259" s="13"/>
      <c r="BT259" s="13"/>
      <c r="BU259" s="13"/>
      <c r="BV259" s="13"/>
      <c r="BW259" s="13"/>
      <c r="BX259" s="13"/>
      <c r="BY259" s="13"/>
      <c r="BZ259" s="13"/>
      <c r="CA259" s="13"/>
      <c r="CB259" s="13"/>
      <c r="CC259" s="13"/>
      <c r="CD259" s="13"/>
      <c r="CE259" s="13"/>
      <c r="CF259" s="13"/>
      <c r="CG259" s="13"/>
      <c r="CH259" s="13"/>
      <c r="CI259" s="13"/>
      <c r="CJ259" s="13"/>
      <c r="CK259" s="13"/>
      <c r="CL259" s="13"/>
      <c r="CM259" s="13"/>
      <c r="CN259" s="13"/>
      <c r="CO259" s="13"/>
      <c r="CP259" s="13"/>
      <c r="CQ259" s="13"/>
      <c r="CR259" s="13"/>
      <c r="CS259" s="13"/>
      <c r="CT259" s="13"/>
      <c r="CU259" s="13"/>
      <c r="CV259" s="13"/>
      <c r="CW259" s="13"/>
      <c r="CX259" s="13"/>
      <c r="CY259" s="13"/>
      <c r="CZ259" s="13"/>
      <c r="DA259" s="13"/>
      <c r="DB259" s="13"/>
      <c r="DC259" s="13"/>
      <c r="DD259" s="13"/>
      <c r="DE259" s="13"/>
      <c r="DF259" s="13"/>
      <c r="DG259" s="13"/>
      <c r="DH259" s="13"/>
      <c r="DI259" s="13"/>
      <c r="DJ259" s="13"/>
      <c r="DK259" s="13"/>
      <c r="DL259" s="13"/>
      <c r="DM259" s="13"/>
      <c r="DN259" s="13"/>
      <c r="DO259" s="13"/>
      <c r="DP259" s="13"/>
      <c r="DQ259" s="13"/>
      <c r="DR259" s="13"/>
      <c r="DS259" s="13"/>
      <c r="DT259" s="13"/>
      <c r="DU259" s="13"/>
      <c r="DV259" s="13"/>
      <c r="DW259" s="13"/>
      <c r="DX259" s="13"/>
      <c r="DY259" s="13"/>
      <c r="DZ259" s="13"/>
      <c r="EA259" s="13"/>
      <c r="EB259" s="13"/>
      <c r="EC259" s="13"/>
      <c r="ED259" s="13"/>
      <c r="EE259" s="13"/>
      <c r="EF259" s="13"/>
      <c r="EG259" s="13"/>
      <c r="EH259" s="13"/>
      <c r="EI259" s="13"/>
      <c r="EJ259" s="13"/>
      <c r="EK259" s="13"/>
      <c r="EL259" s="13"/>
      <c r="EM259" s="13"/>
      <c r="EN259" s="13"/>
      <c r="EO259" s="13"/>
      <c r="EP259" s="13"/>
      <c r="EQ259" s="13"/>
      <c r="ER259" s="13"/>
      <c r="ES259" s="13"/>
      <c r="ET259" s="13"/>
      <c r="EU259" s="13"/>
      <c r="EV259" s="13"/>
      <c r="EW259" s="13"/>
      <c r="EX259" s="13"/>
      <c r="EY259" s="13"/>
      <c r="EZ259" s="13"/>
      <c r="FA259" s="13"/>
      <c r="FB259" s="13"/>
      <c r="FC259" s="13"/>
      <c r="FD259" s="13"/>
      <c r="FE259" s="13"/>
      <c r="FF259" s="13"/>
      <c r="FG259" s="13"/>
      <c r="FH259" s="13"/>
      <c r="FI259" s="13"/>
      <c r="FJ259" s="13"/>
      <c r="FK259" s="13"/>
      <c r="FL259" s="13"/>
      <c r="FM259" s="13"/>
      <c r="FN259" s="13"/>
      <c r="FO259" s="13"/>
      <c r="FP259" s="13"/>
      <c r="FQ259" s="13"/>
      <c r="FR259" s="13"/>
      <c r="FS259" s="13"/>
      <c r="FT259" s="13"/>
      <c r="FU259" s="13"/>
      <c r="FV259" s="13"/>
      <c r="FW259" s="13"/>
      <c r="FX259" s="13"/>
      <c r="FY259" s="13"/>
      <c r="FZ259" s="13"/>
      <c r="GA259" s="13"/>
      <c r="GB259" s="13"/>
      <c r="GC259" s="13"/>
      <c r="GD259" s="13"/>
      <c r="GE259" s="13"/>
      <c r="GF259" s="13"/>
      <c r="GG259" s="13"/>
      <c r="GH259" s="13"/>
      <c r="GI259" s="13"/>
      <c r="GJ259" s="13"/>
      <c r="GK259" s="13"/>
      <c r="GL259" s="13"/>
      <c r="GM259" s="13"/>
      <c r="GN259" s="13"/>
      <c r="GO259" s="13"/>
      <c r="GP259" s="13"/>
      <c r="GQ259" s="13"/>
      <c r="GR259" s="13"/>
      <c r="GS259" s="13"/>
      <c r="GT259" s="13"/>
      <c r="GU259" s="13"/>
      <c r="GV259" s="13"/>
      <c r="GW259" s="13"/>
      <c r="GX259" s="13"/>
      <c r="GY259" s="13"/>
      <c r="GZ259" s="13"/>
      <c r="HA259" s="13"/>
      <c r="HB259" s="13"/>
      <c r="HC259" s="13"/>
      <c r="HD259" s="13"/>
      <c r="HE259" s="13"/>
      <c r="HF259" s="13"/>
      <c r="HG259" s="13"/>
      <c r="HH259" s="13"/>
      <c r="HI259" s="13"/>
      <c r="HJ259" s="13"/>
      <c r="HK259" s="13"/>
      <c r="HL259" s="13"/>
      <c r="HM259" s="13"/>
      <c r="HN259" s="13"/>
      <c r="HO259" s="13"/>
      <c r="HP259" s="13"/>
      <c r="HQ259" s="13"/>
      <c r="HR259" s="13"/>
      <c r="HS259" s="13"/>
      <c r="HT259" s="13"/>
      <c r="HU259" s="13"/>
      <c r="HV259" s="13"/>
      <c r="HW259" s="13"/>
      <c r="HX259" s="13"/>
      <c r="HY259" s="13"/>
      <c r="HZ259" s="13"/>
      <c r="IA259" s="13"/>
      <c r="IB259" s="13"/>
      <c r="IC259" s="13"/>
      <c r="ID259" s="13"/>
      <c r="IE259" s="13"/>
      <c r="IF259" s="13"/>
      <c r="IG259" s="13"/>
      <c r="IH259" s="13"/>
      <c r="II259" s="13"/>
      <c r="IJ259" s="13"/>
      <c r="IK259" s="13"/>
    </row>
    <row r="260" spans="2:245" s="14" customFormat="1" ht="19.5" customHeight="1" x14ac:dyDescent="0.3">
      <c r="B260" s="56"/>
      <c r="C260" s="48"/>
      <c r="D260" s="71"/>
      <c r="E260" s="71"/>
      <c r="F260" s="71"/>
      <c r="G260" s="64"/>
      <c r="H260" s="63"/>
      <c r="I260" s="63"/>
      <c r="J260" s="63"/>
      <c r="K260" s="67"/>
      <c r="L260" s="73"/>
      <c r="M260" s="63"/>
      <c r="N260" s="63"/>
      <c r="O260" s="63"/>
      <c r="P260" s="63"/>
      <c r="Q260" s="66"/>
      <c r="R260" s="63"/>
      <c r="S260" s="15"/>
      <c r="T260" s="15"/>
      <c r="U260" s="13"/>
      <c r="V260" s="13"/>
      <c r="W260" s="13"/>
      <c r="X260" s="13"/>
      <c r="Y260" s="13"/>
      <c r="Z260" s="13"/>
      <c r="AA260" s="13"/>
      <c r="AB260" s="13"/>
      <c r="AC260" s="13"/>
      <c r="AD260" s="13"/>
      <c r="AE260" s="13"/>
      <c r="AF260" s="13"/>
      <c r="AG260" s="13"/>
      <c r="AH260" s="13"/>
      <c r="AI260" s="13"/>
      <c r="AJ260" s="13"/>
      <c r="AK260" s="13"/>
      <c r="AL260" s="13"/>
      <c r="AM260" s="13"/>
      <c r="AN260" s="13"/>
      <c r="AO260" s="13"/>
      <c r="AP260" s="13"/>
      <c r="AQ260" s="13"/>
      <c r="AR260" s="13"/>
      <c r="AS260" s="13"/>
      <c r="AT260" s="13"/>
      <c r="AU260" s="13"/>
      <c r="AV260" s="13"/>
      <c r="AW260" s="13"/>
      <c r="AX260" s="13"/>
      <c r="AY260" s="13"/>
      <c r="AZ260" s="13"/>
      <c r="BA260" s="13"/>
      <c r="BB260" s="13"/>
      <c r="BC260" s="13"/>
      <c r="BD260" s="13"/>
      <c r="BE260" s="13"/>
      <c r="BF260" s="13"/>
      <c r="BG260" s="13"/>
      <c r="BH260" s="13"/>
      <c r="BI260" s="13"/>
      <c r="BJ260" s="13"/>
      <c r="BK260" s="13"/>
      <c r="BL260" s="13"/>
      <c r="BM260" s="13"/>
      <c r="BN260" s="13"/>
      <c r="BO260" s="13"/>
      <c r="BP260" s="13"/>
      <c r="BQ260" s="13"/>
      <c r="BR260" s="13"/>
      <c r="BS260" s="13"/>
      <c r="BT260" s="13"/>
      <c r="BU260" s="13"/>
      <c r="BV260" s="13"/>
      <c r="BW260" s="13"/>
      <c r="BX260" s="13"/>
      <c r="BY260" s="13"/>
      <c r="BZ260" s="13"/>
      <c r="CA260" s="13"/>
      <c r="CB260" s="13"/>
      <c r="CC260" s="13"/>
      <c r="CD260" s="13"/>
      <c r="CE260" s="13"/>
      <c r="CF260" s="13"/>
      <c r="CG260" s="13"/>
      <c r="CH260" s="13"/>
      <c r="CI260" s="13"/>
      <c r="CJ260" s="13"/>
      <c r="CK260" s="13"/>
      <c r="CL260" s="13"/>
      <c r="CM260" s="13"/>
      <c r="CN260" s="13"/>
      <c r="CO260" s="13"/>
      <c r="CP260" s="13"/>
      <c r="CQ260" s="13"/>
      <c r="CR260" s="13"/>
      <c r="CS260" s="13"/>
      <c r="CT260" s="13"/>
      <c r="CU260" s="13"/>
      <c r="CV260" s="13"/>
      <c r="CW260" s="13"/>
      <c r="CX260" s="13"/>
      <c r="CY260" s="13"/>
      <c r="CZ260" s="13"/>
      <c r="DA260" s="13"/>
      <c r="DB260" s="13"/>
      <c r="DC260" s="13"/>
      <c r="DD260" s="13"/>
      <c r="DE260" s="13"/>
      <c r="DF260" s="13"/>
      <c r="DG260" s="13"/>
      <c r="DH260" s="13"/>
      <c r="DI260" s="13"/>
      <c r="DJ260" s="13"/>
      <c r="DK260" s="13"/>
      <c r="DL260" s="13"/>
      <c r="DM260" s="13"/>
      <c r="DN260" s="13"/>
      <c r="DO260" s="13"/>
      <c r="DP260" s="13"/>
      <c r="DQ260" s="13"/>
      <c r="DR260" s="13"/>
      <c r="DS260" s="13"/>
      <c r="DT260" s="13"/>
      <c r="DU260" s="13"/>
      <c r="DV260" s="13"/>
      <c r="DW260" s="13"/>
      <c r="DX260" s="13"/>
      <c r="DY260" s="13"/>
      <c r="DZ260" s="13"/>
      <c r="EA260" s="13"/>
      <c r="EB260" s="13"/>
      <c r="EC260" s="13"/>
      <c r="ED260" s="13"/>
      <c r="EE260" s="13"/>
      <c r="EF260" s="13"/>
      <c r="EG260" s="13"/>
      <c r="EH260" s="13"/>
      <c r="EI260" s="13"/>
      <c r="EJ260" s="13"/>
      <c r="EK260" s="13"/>
      <c r="EL260" s="13"/>
      <c r="EM260" s="13"/>
      <c r="EN260" s="13"/>
      <c r="EO260" s="13"/>
      <c r="EP260" s="13"/>
      <c r="EQ260" s="13"/>
      <c r="ER260" s="13"/>
      <c r="ES260" s="13"/>
      <c r="ET260" s="13"/>
      <c r="EU260" s="13"/>
      <c r="EV260" s="13"/>
      <c r="EW260" s="13"/>
      <c r="EX260" s="13"/>
      <c r="EY260" s="13"/>
      <c r="EZ260" s="13"/>
      <c r="FA260" s="13"/>
      <c r="FB260" s="13"/>
      <c r="FC260" s="13"/>
      <c r="FD260" s="13"/>
      <c r="FE260" s="13"/>
      <c r="FF260" s="13"/>
      <c r="FG260" s="13"/>
      <c r="FH260" s="13"/>
      <c r="FI260" s="13"/>
      <c r="FJ260" s="13"/>
      <c r="FK260" s="13"/>
      <c r="FL260" s="13"/>
      <c r="FM260" s="13"/>
      <c r="FN260" s="13"/>
      <c r="FO260" s="13"/>
      <c r="FP260" s="13"/>
      <c r="FQ260" s="13"/>
      <c r="FR260" s="13"/>
      <c r="FS260" s="13"/>
      <c r="FT260" s="13"/>
      <c r="FU260" s="13"/>
      <c r="FV260" s="13"/>
      <c r="FW260" s="13"/>
      <c r="FX260" s="13"/>
      <c r="FY260" s="13"/>
      <c r="FZ260" s="13"/>
      <c r="GA260" s="13"/>
      <c r="GB260" s="13"/>
      <c r="GC260" s="13"/>
      <c r="GD260" s="13"/>
      <c r="GE260" s="13"/>
      <c r="GF260" s="13"/>
      <c r="GG260" s="13"/>
      <c r="GH260" s="13"/>
      <c r="GI260" s="13"/>
      <c r="GJ260" s="13"/>
      <c r="GK260" s="13"/>
      <c r="GL260" s="13"/>
      <c r="GM260" s="13"/>
      <c r="GN260" s="13"/>
      <c r="GO260" s="13"/>
      <c r="GP260" s="13"/>
      <c r="GQ260" s="13"/>
      <c r="GR260" s="13"/>
      <c r="GS260" s="13"/>
      <c r="GT260" s="13"/>
      <c r="GU260" s="13"/>
      <c r="GV260" s="13"/>
      <c r="GW260" s="13"/>
      <c r="GX260" s="13"/>
      <c r="GY260" s="13"/>
      <c r="GZ260" s="13"/>
      <c r="HA260" s="13"/>
      <c r="HB260" s="13"/>
      <c r="HC260" s="13"/>
      <c r="HD260" s="13"/>
      <c r="HE260" s="13"/>
      <c r="HF260" s="13"/>
      <c r="HG260" s="13"/>
      <c r="HH260" s="13"/>
      <c r="HI260" s="13"/>
      <c r="HJ260" s="13"/>
      <c r="HK260" s="13"/>
      <c r="HL260" s="13"/>
      <c r="HM260" s="13"/>
      <c r="HN260" s="13"/>
      <c r="HO260" s="13"/>
      <c r="HP260" s="13"/>
      <c r="HQ260" s="13"/>
      <c r="HR260" s="13"/>
      <c r="HS260" s="13"/>
      <c r="HT260" s="13"/>
      <c r="HU260" s="13"/>
      <c r="HV260" s="13"/>
      <c r="HW260" s="13"/>
      <c r="HX260" s="13"/>
      <c r="HY260" s="13"/>
      <c r="HZ260" s="13"/>
      <c r="IA260" s="13"/>
      <c r="IB260" s="13"/>
      <c r="IC260" s="13"/>
      <c r="ID260" s="13"/>
      <c r="IE260" s="13"/>
      <c r="IF260" s="13"/>
      <c r="IG260" s="13"/>
      <c r="IH260" s="13"/>
      <c r="II260" s="13"/>
      <c r="IJ260" s="13"/>
      <c r="IK260" s="13"/>
    </row>
    <row r="261" spans="2:245" s="14" customFormat="1" ht="27.75" customHeight="1" x14ac:dyDescent="0.3">
      <c r="B261" s="91">
        <v>8000</v>
      </c>
      <c r="C261" s="92" t="s">
        <v>203</v>
      </c>
      <c r="D261" s="71">
        <f>SUM(D262+D266)</f>
        <v>800000</v>
      </c>
      <c r="E261" s="71">
        <f>SUM(E262+E266)</f>
        <v>800000</v>
      </c>
      <c r="F261" s="71">
        <f>SUM(F262+F266)</f>
        <v>800000</v>
      </c>
      <c r="G261" s="72">
        <v>0</v>
      </c>
      <c r="H261" s="71">
        <f t="shared" si="138"/>
        <v>0</v>
      </c>
      <c r="I261" s="71">
        <f>SUM(I262+I266)</f>
        <v>-800000</v>
      </c>
      <c r="J261" s="71">
        <f>SUM(J262+J266)</f>
        <v>0</v>
      </c>
      <c r="K261" s="71">
        <f>SUM(K262+K266)</f>
        <v>-168.33</v>
      </c>
      <c r="L261" s="69">
        <f t="shared" ref="L261" si="156">K261/I261*100</f>
        <v>2.1041250000000001E-2</v>
      </c>
      <c r="M261" s="71">
        <f t="shared" si="147"/>
        <v>-168.33</v>
      </c>
      <c r="N261" s="71">
        <f t="shared" si="139"/>
        <v>0</v>
      </c>
      <c r="O261" s="71">
        <f t="shared" si="140"/>
        <v>800000</v>
      </c>
      <c r="P261" s="71">
        <f t="shared" si="141"/>
        <v>799831.67</v>
      </c>
      <c r="Q261" s="74">
        <f t="shared" si="142"/>
        <v>99.978958750000004</v>
      </c>
      <c r="R261" s="71">
        <f t="shared" si="143"/>
        <v>-168.32999999995809</v>
      </c>
      <c r="S261" s="15"/>
      <c r="T261" s="15"/>
      <c r="U261" s="13"/>
      <c r="V261" s="13"/>
      <c r="W261" s="13"/>
      <c r="X261" s="13"/>
      <c r="Y261" s="13"/>
      <c r="Z261" s="13"/>
      <c r="AA261" s="13"/>
      <c r="AB261" s="13"/>
      <c r="AC261" s="13"/>
      <c r="AD261" s="13"/>
      <c r="AE261" s="13"/>
      <c r="AF261" s="13"/>
      <c r="AG261" s="13"/>
      <c r="AH261" s="13"/>
      <c r="AI261" s="13"/>
      <c r="AJ261" s="13"/>
      <c r="AK261" s="13"/>
      <c r="AL261" s="13"/>
      <c r="AM261" s="13"/>
      <c r="AN261" s="13"/>
      <c r="AO261" s="13"/>
      <c r="AP261" s="13"/>
      <c r="AQ261" s="13"/>
      <c r="AR261" s="13"/>
      <c r="AS261" s="13"/>
      <c r="AT261" s="13"/>
      <c r="AU261" s="13"/>
      <c r="AV261" s="13"/>
      <c r="AW261" s="13"/>
      <c r="AX261" s="13"/>
      <c r="AY261" s="13"/>
      <c r="AZ261" s="13"/>
      <c r="BA261" s="13"/>
      <c r="BB261" s="13"/>
      <c r="BC261" s="13"/>
      <c r="BD261" s="13"/>
      <c r="BE261" s="13"/>
      <c r="BF261" s="13"/>
      <c r="BG261" s="13"/>
      <c r="BH261" s="13"/>
      <c r="BI261" s="13"/>
      <c r="BJ261" s="13"/>
      <c r="BK261" s="13"/>
      <c r="BL261" s="13"/>
      <c r="BM261" s="13"/>
      <c r="BN261" s="13"/>
      <c r="BO261" s="13"/>
      <c r="BP261" s="13"/>
      <c r="BQ261" s="13"/>
      <c r="BR261" s="13"/>
      <c r="BS261" s="13"/>
      <c r="BT261" s="13"/>
      <c r="BU261" s="13"/>
      <c r="BV261" s="13"/>
      <c r="BW261" s="13"/>
      <c r="BX261" s="13"/>
      <c r="BY261" s="13"/>
      <c r="BZ261" s="13"/>
      <c r="CA261" s="13"/>
      <c r="CB261" s="13"/>
      <c r="CC261" s="13"/>
      <c r="CD261" s="13"/>
      <c r="CE261" s="13"/>
      <c r="CF261" s="13"/>
      <c r="CG261" s="13"/>
      <c r="CH261" s="13"/>
      <c r="CI261" s="13"/>
      <c r="CJ261" s="13"/>
      <c r="CK261" s="13"/>
      <c r="CL261" s="13"/>
      <c r="CM261" s="13"/>
      <c r="CN261" s="13"/>
      <c r="CO261" s="13"/>
      <c r="CP261" s="13"/>
      <c r="CQ261" s="13"/>
      <c r="CR261" s="13"/>
      <c r="CS261" s="13"/>
      <c r="CT261" s="13"/>
      <c r="CU261" s="13"/>
      <c r="CV261" s="13"/>
      <c r="CW261" s="13"/>
      <c r="CX261" s="13"/>
      <c r="CY261" s="13"/>
      <c r="CZ261" s="13"/>
      <c r="DA261" s="13"/>
      <c r="DB261" s="13"/>
      <c r="DC261" s="13"/>
      <c r="DD261" s="13"/>
      <c r="DE261" s="13"/>
      <c r="DF261" s="13"/>
      <c r="DG261" s="13"/>
      <c r="DH261" s="13"/>
      <c r="DI261" s="13"/>
      <c r="DJ261" s="13"/>
      <c r="DK261" s="13"/>
      <c r="DL261" s="13"/>
      <c r="DM261" s="13"/>
      <c r="DN261" s="13"/>
      <c r="DO261" s="13"/>
      <c r="DP261" s="13"/>
      <c r="DQ261" s="13"/>
      <c r="DR261" s="13"/>
      <c r="DS261" s="13"/>
      <c r="DT261" s="13"/>
      <c r="DU261" s="13"/>
      <c r="DV261" s="13"/>
      <c r="DW261" s="13"/>
      <c r="DX261" s="13"/>
      <c r="DY261" s="13"/>
      <c r="DZ261" s="13"/>
      <c r="EA261" s="13"/>
      <c r="EB261" s="13"/>
      <c r="EC261" s="13"/>
      <c r="ED261" s="13"/>
      <c r="EE261" s="13"/>
      <c r="EF261" s="13"/>
      <c r="EG261" s="13"/>
      <c r="EH261" s="13"/>
      <c r="EI261" s="13"/>
      <c r="EJ261" s="13"/>
      <c r="EK261" s="13"/>
      <c r="EL261" s="13"/>
      <c r="EM261" s="13"/>
      <c r="EN261" s="13"/>
      <c r="EO261" s="13"/>
      <c r="EP261" s="13"/>
      <c r="EQ261" s="13"/>
      <c r="ER261" s="13"/>
      <c r="ES261" s="13"/>
      <c r="ET261" s="13"/>
      <c r="EU261" s="13"/>
      <c r="EV261" s="13"/>
      <c r="EW261" s="13"/>
      <c r="EX261" s="13"/>
      <c r="EY261" s="13"/>
      <c r="EZ261" s="13"/>
      <c r="FA261" s="13"/>
      <c r="FB261" s="13"/>
      <c r="FC261" s="13"/>
      <c r="FD261" s="13"/>
      <c r="FE261" s="13"/>
      <c r="FF261" s="13"/>
      <c r="FG261" s="13"/>
      <c r="FH261" s="13"/>
      <c r="FI261" s="13"/>
      <c r="FJ261" s="13"/>
      <c r="FK261" s="13"/>
      <c r="FL261" s="13"/>
      <c r="FM261" s="13"/>
      <c r="FN261" s="13"/>
      <c r="FO261" s="13"/>
      <c r="FP261" s="13"/>
      <c r="FQ261" s="13"/>
      <c r="FR261" s="13"/>
      <c r="FS261" s="13"/>
      <c r="FT261" s="13"/>
      <c r="FU261" s="13"/>
      <c r="FV261" s="13"/>
      <c r="FW261" s="13"/>
      <c r="FX261" s="13"/>
      <c r="FY261" s="13"/>
      <c r="FZ261" s="13"/>
      <c r="GA261" s="13"/>
      <c r="GB261" s="13"/>
      <c r="GC261" s="13"/>
      <c r="GD261" s="13"/>
      <c r="GE261" s="13"/>
      <c r="GF261" s="13"/>
      <c r="GG261" s="13"/>
      <c r="GH261" s="13"/>
      <c r="GI261" s="13"/>
      <c r="GJ261" s="13"/>
      <c r="GK261" s="13"/>
      <c r="GL261" s="13"/>
      <c r="GM261" s="13"/>
      <c r="GN261" s="13"/>
      <c r="GO261" s="13"/>
      <c r="GP261" s="13"/>
      <c r="GQ261" s="13"/>
      <c r="GR261" s="13"/>
      <c r="GS261" s="13"/>
      <c r="GT261" s="13"/>
      <c r="GU261" s="13"/>
      <c r="GV261" s="13"/>
      <c r="GW261" s="13"/>
      <c r="GX261" s="13"/>
      <c r="GY261" s="13"/>
      <c r="GZ261" s="13"/>
      <c r="HA261" s="13"/>
      <c r="HB261" s="13"/>
      <c r="HC261" s="13"/>
      <c r="HD261" s="13"/>
      <c r="HE261" s="13"/>
      <c r="HF261" s="13"/>
      <c r="HG261" s="13"/>
      <c r="HH261" s="13"/>
      <c r="HI261" s="13"/>
      <c r="HJ261" s="13"/>
      <c r="HK261" s="13"/>
      <c r="HL261" s="13"/>
      <c r="HM261" s="13"/>
      <c r="HN261" s="13"/>
      <c r="HO261" s="13"/>
      <c r="HP261" s="13"/>
      <c r="HQ261" s="13"/>
      <c r="HR261" s="13"/>
      <c r="HS261" s="13"/>
      <c r="HT261" s="13"/>
      <c r="HU261" s="13"/>
      <c r="HV261" s="13"/>
      <c r="HW261" s="13"/>
      <c r="HX261" s="13"/>
      <c r="HY261" s="13"/>
      <c r="HZ261" s="13"/>
      <c r="IA261" s="13"/>
      <c r="IB261" s="13"/>
      <c r="IC261" s="13"/>
      <c r="ID261" s="13"/>
      <c r="IE261" s="13"/>
      <c r="IF261" s="13"/>
      <c r="IG261" s="13"/>
      <c r="IH261" s="13"/>
      <c r="II261" s="13"/>
      <c r="IJ261" s="13"/>
      <c r="IK261" s="13"/>
    </row>
    <row r="262" spans="2:245" s="14" customFormat="1" ht="81" customHeight="1" x14ac:dyDescent="0.3">
      <c r="B262" s="93">
        <v>8820</v>
      </c>
      <c r="C262" s="83" t="s">
        <v>161</v>
      </c>
      <c r="D262" s="89"/>
      <c r="E262" s="89"/>
      <c r="F262" s="89"/>
      <c r="G262" s="64"/>
      <c r="H262" s="63"/>
      <c r="I262" s="71">
        <f>SUM(I263)</f>
        <v>0</v>
      </c>
      <c r="J262" s="71">
        <f>SUM(J263)</f>
        <v>0</v>
      </c>
      <c r="K262" s="71">
        <f>SUM(K263)</f>
        <v>-168.33</v>
      </c>
      <c r="L262" s="69">
        <v>0</v>
      </c>
      <c r="M262" s="71">
        <f t="shared" si="147"/>
        <v>-168.33</v>
      </c>
      <c r="N262" s="71">
        <f t="shared" si="139"/>
        <v>0</v>
      </c>
      <c r="O262" s="71">
        <f t="shared" si="140"/>
        <v>0</v>
      </c>
      <c r="P262" s="71">
        <f t="shared" si="141"/>
        <v>-168.33</v>
      </c>
      <c r="Q262" s="74">
        <v>0</v>
      </c>
      <c r="R262" s="71">
        <f t="shared" si="143"/>
        <v>-168.33</v>
      </c>
      <c r="S262" s="46"/>
      <c r="T262" s="46"/>
      <c r="U262" s="13"/>
      <c r="V262" s="13"/>
      <c r="W262" s="13"/>
      <c r="X262" s="13"/>
      <c r="Y262" s="13"/>
      <c r="Z262" s="13"/>
      <c r="AA262" s="13"/>
      <c r="AB262" s="13"/>
      <c r="AC262" s="13"/>
      <c r="AD262" s="13"/>
      <c r="AE262" s="13"/>
      <c r="AF262" s="13"/>
      <c r="AG262" s="13"/>
      <c r="AH262" s="13"/>
      <c r="AI262" s="13"/>
      <c r="AJ262" s="13"/>
      <c r="AK262" s="13"/>
      <c r="AL262" s="13"/>
      <c r="AM262" s="13"/>
      <c r="AN262" s="13"/>
      <c r="AO262" s="13"/>
      <c r="AP262" s="13"/>
      <c r="AQ262" s="13"/>
      <c r="AR262" s="13"/>
      <c r="AS262" s="13"/>
      <c r="AT262" s="13"/>
      <c r="AU262" s="13"/>
      <c r="AV262" s="13"/>
      <c r="AW262" s="13"/>
      <c r="AX262" s="13"/>
      <c r="AY262" s="13"/>
      <c r="AZ262" s="13"/>
      <c r="BA262" s="13"/>
      <c r="BB262" s="13"/>
      <c r="BC262" s="13"/>
      <c r="BD262" s="13"/>
      <c r="BE262" s="13"/>
      <c r="BF262" s="13"/>
      <c r="BG262" s="13"/>
      <c r="BH262" s="13"/>
      <c r="BI262" s="13"/>
      <c r="BJ262" s="13"/>
      <c r="BK262" s="13"/>
      <c r="BL262" s="13"/>
      <c r="BM262" s="13"/>
      <c r="BN262" s="13"/>
      <c r="BO262" s="13"/>
      <c r="BP262" s="13"/>
      <c r="BQ262" s="13"/>
      <c r="BR262" s="13"/>
      <c r="BS262" s="13"/>
      <c r="BT262" s="13"/>
      <c r="BU262" s="13"/>
      <c r="BV262" s="13"/>
      <c r="BW262" s="13"/>
      <c r="BX262" s="13"/>
      <c r="BY262" s="13"/>
      <c r="BZ262" s="13"/>
      <c r="CA262" s="13"/>
      <c r="CB262" s="13"/>
      <c r="CC262" s="13"/>
      <c r="CD262" s="13"/>
      <c r="CE262" s="13"/>
      <c r="CF262" s="13"/>
      <c r="CG262" s="13"/>
      <c r="CH262" s="13"/>
      <c r="CI262" s="13"/>
      <c r="CJ262" s="13"/>
      <c r="CK262" s="13"/>
      <c r="CL262" s="13"/>
      <c r="CM262" s="13"/>
      <c r="CN262" s="13"/>
      <c r="CO262" s="13"/>
      <c r="CP262" s="13"/>
      <c r="CQ262" s="13"/>
      <c r="CR262" s="13"/>
      <c r="CS262" s="13"/>
      <c r="CT262" s="13"/>
      <c r="CU262" s="13"/>
      <c r="CV262" s="13"/>
      <c r="CW262" s="13"/>
      <c r="CX262" s="13"/>
      <c r="CY262" s="13"/>
      <c r="CZ262" s="13"/>
      <c r="DA262" s="13"/>
      <c r="DB262" s="13"/>
      <c r="DC262" s="13"/>
      <c r="DD262" s="13"/>
      <c r="DE262" s="13"/>
      <c r="DF262" s="13"/>
      <c r="DG262" s="13"/>
      <c r="DH262" s="13"/>
      <c r="DI262" s="13"/>
      <c r="DJ262" s="13"/>
      <c r="DK262" s="13"/>
      <c r="DL262" s="13"/>
      <c r="DM262" s="13"/>
      <c r="DN262" s="13"/>
      <c r="DO262" s="13"/>
      <c r="DP262" s="13"/>
      <c r="DQ262" s="13"/>
      <c r="DR262" s="13"/>
      <c r="DS262" s="13"/>
      <c r="DT262" s="13"/>
      <c r="DU262" s="13"/>
      <c r="DV262" s="13"/>
      <c r="DW262" s="13"/>
      <c r="DX262" s="13"/>
      <c r="DY262" s="13"/>
      <c r="DZ262" s="13"/>
      <c r="EA262" s="13"/>
      <c r="EB262" s="13"/>
      <c r="EC262" s="13"/>
      <c r="ED262" s="13"/>
      <c r="EE262" s="13"/>
      <c r="EF262" s="13"/>
      <c r="EG262" s="13"/>
      <c r="EH262" s="13"/>
      <c r="EI262" s="13"/>
      <c r="EJ262" s="13"/>
      <c r="EK262" s="13"/>
      <c r="EL262" s="13"/>
      <c r="EM262" s="13"/>
      <c r="EN262" s="13"/>
      <c r="EO262" s="13"/>
      <c r="EP262" s="13"/>
      <c r="EQ262" s="13"/>
      <c r="ER262" s="13"/>
      <c r="ES262" s="13"/>
      <c r="ET262" s="13"/>
      <c r="EU262" s="13"/>
      <c r="EV262" s="13"/>
      <c r="EW262" s="13"/>
      <c r="EX262" s="13"/>
      <c r="EY262" s="13"/>
      <c r="EZ262" s="13"/>
      <c r="FA262" s="13"/>
      <c r="FB262" s="13"/>
      <c r="FC262" s="13"/>
      <c r="FD262" s="13"/>
      <c r="FE262" s="13"/>
      <c r="FF262" s="13"/>
      <c r="FG262" s="13"/>
      <c r="FH262" s="13"/>
      <c r="FI262" s="13"/>
      <c r="FJ262" s="13"/>
      <c r="FK262" s="13"/>
      <c r="FL262" s="13"/>
      <c r="FM262" s="13"/>
      <c r="FN262" s="13"/>
      <c r="FO262" s="13"/>
      <c r="FP262" s="13"/>
      <c r="FQ262" s="13"/>
      <c r="FR262" s="13"/>
      <c r="FS262" s="13"/>
      <c r="FT262" s="13"/>
      <c r="FU262" s="13"/>
      <c r="FV262" s="13"/>
      <c r="FW262" s="13"/>
      <c r="FX262" s="13"/>
      <c r="FY262" s="13"/>
      <c r="FZ262" s="13"/>
      <c r="GA262" s="13"/>
      <c r="GB262" s="13"/>
      <c r="GC262" s="13"/>
      <c r="GD262" s="13"/>
      <c r="GE262" s="13"/>
      <c r="GF262" s="13"/>
      <c r="GG262" s="13"/>
      <c r="GH262" s="13"/>
      <c r="GI262" s="13"/>
      <c r="GJ262" s="13"/>
      <c r="GK262" s="13"/>
      <c r="GL262" s="13"/>
      <c r="GM262" s="13"/>
      <c r="GN262" s="13"/>
      <c r="GO262" s="13"/>
      <c r="GP262" s="13"/>
      <c r="GQ262" s="13"/>
      <c r="GR262" s="13"/>
      <c r="GS262" s="13"/>
      <c r="GT262" s="13"/>
      <c r="GU262" s="13"/>
      <c r="GV262" s="13"/>
      <c r="GW262" s="13"/>
      <c r="GX262" s="13"/>
      <c r="GY262" s="13"/>
      <c r="GZ262" s="13"/>
      <c r="HA262" s="13"/>
      <c r="HB262" s="13"/>
      <c r="HC262" s="13"/>
      <c r="HD262" s="13"/>
      <c r="HE262" s="13"/>
      <c r="HF262" s="13"/>
      <c r="HG262" s="13"/>
      <c r="HH262" s="13"/>
      <c r="HI262" s="13"/>
      <c r="HJ262" s="13"/>
      <c r="HK262" s="13"/>
      <c r="HL262" s="13"/>
      <c r="HM262" s="13"/>
      <c r="HN262" s="13"/>
      <c r="HO262" s="13"/>
      <c r="HP262" s="13"/>
      <c r="HQ262" s="13"/>
      <c r="HR262" s="13"/>
      <c r="HS262" s="13"/>
      <c r="HT262" s="13"/>
      <c r="HU262" s="13"/>
      <c r="HV262" s="13"/>
      <c r="HW262" s="13"/>
      <c r="HX262" s="13"/>
      <c r="HY262" s="13"/>
      <c r="HZ262" s="13"/>
      <c r="IA262" s="13"/>
      <c r="IB262" s="13"/>
      <c r="IC262" s="13"/>
      <c r="ID262" s="13"/>
      <c r="IE262" s="13"/>
      <c r="IF262" s="13"/>
      <c r="IG262" s="13"/>
      <c r="IH262" s="13"/>
      <c r="II262" s="13"/>
      <c r="IJ262" s="13"/>
      <c r="IK262" s="13"/>
    </row>
    <row r="263" spans="2:245" s="14" customFormat="1" ht="63" customHeight="1" x14ac:dyDescent="0.3">
      <c r="B263" s="77">
        <v>8822</v>
      </c>
      <c r="C263" s="84" t="s">
        <v>178</v>
      </c>
      <c r="D263" s="89"/>
      <c r="E263" s="89"/>
      <c r="F263" s="89"/>
      <c r="G263" s="64"/>
      <c r="H263" s="63"/>
      <c r="I263" s="67">
        <v>0</v>
      </c>
      <c r="J263" s="67">
        <v>0</v>
      </c>
      <c r="K263" s="67">
        <v>-168.33</v>
      </c>
      <c r="L263" s="69">
        <v>0</v>
      </c>
      <c r="M263" s="67">
        <f t="shared" si="147"/>
        <v>-168.33</v>
      </c>
      <c r="N263" s="67">
        <f t="shared" si="139"/>
        <v>0</v>
      </c>
      <c r="O263" s="67">
        <f t="shared" si="140"/>
        <v>0</v>
      </c>
      <c r="P263" s="67">
        <f t="shared" si="141"/>
        <v>-168.33</v>
      </c>
      <c r="Q263" s="74">
        <v>0</v>
      </c>
      <c r="R263" s="67">
        <f t="shared" si="143"/>
        <v>-168.33</v>
      </c>
      <c r="S263" s="46"/>
      <c r="T263" s="46"/>
      <c r="U263" s="13"/>
      <c r="V263" s="13"/>
      <c r="W263" s="13"/>
      <c r="X263" s="13"/>
      <c r="Y263" s="13"/>
      <c r="Z263" s="13"/>
      <c r="AA263" s="13"/>
      <c r="AB263" s="13"/>
      <c r="AC263" s="13"/>
      <c r="AD263" s="13"/>
      <c r="AE263" s="13"/>
      <c r="AF263" s="13"/>
      <c r="AG263" s="13"/>
      <c r="AH263" s="13"/>
      <c r="AI263" s="13"/>
      <c r="AJ263" s="13"/>
      <c r="AK263" s="13"/>
      <c r="AL263" s="13"/>
      <c r="AM263" s="13"/>
      <c r="AN263" s="13"/>
      <c r="AO263" s="13"/>
      <c r="AP263" s="13"/>
      <c r="AQ263" s="13"/>
      <c r="AR263" s="13"/>
      <c r="AS263" s="13"/>
      <c r="AT263" s="13"/>
      <c r="AU263" s="13"/>
      <c r="AV263" s="13"/>
      <c r="AW263" s="13"/>
      <c r="AX263" s="13"/>
      <c r="AY263" s="13"/>
      <c r="AZ263" s="13"/>
      <c r="BA263" s="13"/>
      <c r="BB263" s="13"/>
      <c r="BC263" s="13"/>
      <c r="BD263" s="13"/>
      <c r="BE263" s="13"/>
      <c r="BF263" s="13"/>
      <c r="BG263" s="13"/>
      <c r="BH263" s="13"/>
      <c r="BI263" s="13"/>
      <c r="BJ263" s="13"/>
      <c r="BK263" s="13"/>
      <c r="BL263" s="13"/>
      <c r="BM263" s="13"/>
      <c r="BN263" s="13"/>
      <c r="BO263" s="13"/>
      <c r="BP263" s="13"/>
      <c r="BQ263" s="13"/>
      <c r="BR263" s="13"/>
      <c r="BS263" s="13"/>
      <c r="BT263" s="13"/>
      <c r="BU263" s="13"/>
      <c r="BV263" s="13"/>
      <c r="BW263" s="13"/>
      <c r="BX263" s="13"/>
      <c r="BY263" s="13"/>
      <c r="BZ263" s="13"/>
      <c r="CA263" s="13"/>
      <c r="CB263" s="13"/>
      <c r="CC263" s="13"/>
      <c r="CD263" s="13"/>
      <c r="CE263" s="13"/>
      <c r="CF263" s="13"/>
      <c r="CG263" s="13"/>
      <c r="CH263" s="13"/>
      <c r="CI263" s="13"/>
      <c r="CJ263" s="13"/>
      <c r="CK263" s="13"/>
      <c r="CL263" s="13"/>
      <c r="CM263" s="13"/>
      <c r="CN263" s="13"/>
      <c r="CO263" s="13"/>
      <c r="CP263" s="13"/>
      <c r="CQ263" s="13"/>
      <c r="CR263" s="13"/>
      <c r="CS263" s="13"/>
      <c r="CT263" s="13"/>
      <c r="CU263" s="13"/>
      <c r="CV263" s="13"/>
      <c r="CW263" s="13"/>
      <c r="CX263" s="13"/>
      <c r="CY263" s="13"/>
      <c r="CZ263" s="13"/>
      <c r="DA263" s="13"/>
      <c r="DB263" s="13"/>
      <c r="DC263" s="13"/>
      <c r="DD263" s="13"/>
      <c r="DE263" s="13"/>
      <c r="DF263" s="13"/>
      <c r="DG263" s="13"/>
      <c r="DH263" s="13"/>
      <c r="DI263" s="13"/>
      <c r="DJ263" s="13"/>
      <c r="DK263" s="13"/>
      <c r="DL263" s="13"/>
      <c r="DM263" s="13"/>
      <c r="DN263" s="13"/>
      <c r="DO263" s="13"/>
      <c r="DP263" s="13"/>
      <c r="DQ263" s="13"/>
      <c r="DR263" s="13"/>
      <c r="DS263" s="13"/>
      <c r="DT263" s="13"/>
      <c r="DU263" s="13"/>
      <c r="DV263" s="13"/>
      <c r="DW263" s="13"/>
      <c r="DX263" s="13"/>
      <c r="DY263" s="13"/>
      <c r="DZ263" s="13"/>
      <c r="EA263" s="13"/>
      <c r="EB263" s="13"/>
      <c r="EC263" s="13"/>
      <c r="ED263" s="13"/>
      <c r="EE263" s="13"/>
      <c r="EF263" s="13"/>
      <c r="EG263" s="13"/>
      <c r="EH263" s="13"/>
      <c r="EI263" s="13"/>
      <c r="EJ263" s="13"/>
      <c r="EK263" s="13"/>
      <c r="EL263" s="13"/>
      <c r="EM263" s="13"/>
      <c r="EN263" s="13"/>
      <c r="EO263" s="13"/>
      <c r="EP263" s="13"/>
      <c r="EQ263" s="13"/>
      <c r="ER263" s="13"/>
      <c r="ES263" s="13"/>
      <c r="ET263" s="13"/>
      <c r="EU263" s="13"/>
      <c r="EV263" s="13"/>
      <c r="EW263" s="13"/>
      <c r="EX263" s="13"/>
      <c r="EY263" s="13"/>
      <c r="EZ263" s="13"/>
      <c r="FA263" s="13"/>
      <c r="FB263" s="13"/>
      <c r="FC263" s="13"/>
      <c r="FD263" s="13"/>
      <c r="FE263" s="13"/>
      <c r="FF263" s="13"/>
      <c r="FG263" s="13"/>
      <c r="FH263" s="13"/>
      <c r="FI263" s="13"/>
      <c r="FJ263" s="13"/>
      <c r="FK263" s="13"/>
      <c r="FL263" s="13"/>
      <c r="FM263" s="13"/>
      <c r="FN263" s="13"/>
      <c r="FO263" s="13"/>
      <c r="FP263" s="13"/>
      <c r="FQ263" s="13"/>
      <c r="FR263" s="13"/>
      <c r="FS263" s="13"/>
      <c r="FT263" s="13"/>
      <c r="FU263" s="13"/>
      <c r="FV263" s="13"/>
      <c r="FW263" s="13"/>
      <c r="FX263" s="13"/>
      <c r="FY263" s="13"/>
      <c r="FZ263" s="13"/>
      <c r="GA263" s="13"/>
      <c r="GB263" s="13"/>
      <c r="GC263" s="13"/>
      <c r="GD263" s="13"/>
      <c r="GE263" s="13"/>
      <c r="GF263" s="13"/>
      <c r="GG263" s="13"/>
      <c r="GH263" s="13"/>
      <c r="GI263" s="13"/>
      <c r="GJ263" s="13"/>
      <c r="GK263" s="13"/>
      <c r="GL263" s="13"/>
      <c r="GM263" s="13"/>
      <c r="GN263" s="13"/>
      <c r="GO263" s="13"/>
      <c r="GP263" s="13"/>
      <c r="GQ263" s="13"/>
      <c r="GR263" s="13"/>
      <c r="GS263" s="13"/>
      <c r="GT263" s="13"/>
      <c r="GU263" s="13"/>
      <c r="GV263" s="13"/>
      <c r="GW263" s="13"/>
      <c r="GX263" s="13"/>
      <c r="GY263" s="13"/>
      <c r="GZ263" s="13"/>
      <c r="HA263" s="13"/>
      <c r="HB263" s="13"/>
      <c r="HC263" s="13"/>
      <c r="HD263" s="13"/>
      <c r="HE263" s="13"/>
      <c r="HF263" s="13"/>
      <c r="HG263" s="13"/>
      <c r="HH263" s="13"/>
      <c r="HI263" s="13"/>
      <c r="HJ263" s="13"/>
      <c r="HK263" s="13"/>
      <c r="HL263" s="13"/>
      <c r="HM263" s="13"/>
      <c r="HN263" s="13"/>
      <c r="HO263" s="13"/>
      <c r="HP263" s="13"/>
      <c r="HQ263" s="13"/>
      <c r="HR263" s="13"/>
      <c r="HS263" s="13"/>
      <c r="HT263" s="13"/>
      <c r="HU263" s="13"/>
      <c r="HV263" s="13"/>
      <c r="HW263" s="13"/>
      <c r="HX263" s="13"/>
      <c r="HY263" s="13"/>
      <c r="HZ263" s="13"/>
      <c r="IA263" s="13"/>
      <c r="IB263" s="13"/>
      <c r="IC263" s="13"/>
      <c r="ID263" s="13"/>
      <c r="IE263" s="13"/>
      <c r="IF263" s="13"/>
      <c r="IG263" s="13"/>
      <c r="IH263" s="13"/>
      <c r="II263" s="13"/>
      <c r="IJ263" s="13"/>
      <c r="IK263" s="13"/>
    </row>
    <row r="264" spans="2:245" s="14" customFormat="1" ht="45" customHeight="1" x14ac:dyDescent="0.3">
      <c r="B264" s="228" t="s">
        <v>2</v>
      </c>
      <c r="C264" s="230" t="s">
        <v>20</v>
      </c>
      <c r="D264" s="210" t="s">
        <v>183</v>
      </c>
      <c r="E264" s="211"/>
      <c r="F264" s="212"/>
      <c r="G264" s="212"/>
      <c r="H264" s="213"/>
      <c r="I264" s="210" t="s">
        <v>184</v>
      </c>
      <c r="J264" s="211"/>
      <c r="K264" s="214"/>
      <c r="L264" s="214"/>
      <c r="M264" s="215"/>
      <c r="N264" s="224" t="s">
        <v>185</v>
      </c>
      <c r="O264" s="225"/>
      <c r="P264" s="226"/>
      <c r="Q264" s="226"/>
      <c r="R264" s="227"/>
      <c r="S264" s="46"/>
      <c r="T264" s="46"/>
      <c r="U264" s="13"/>
      <c r="V264" s="13"/>
      <c r="W264" s="13"/>
      <c r="X264" s="13"/>
      <c r="Y264" s="13"/>
      <c r="Z264" s="13"/>
      <c r="AA264" s="13"/>
      <c r="AB264" s="13"/>
      <c r="AC264" s="13"/>
      <c r="AD264" s="13"/>
      <c r="AE264" s="13"/>
      <c r="AF264" s="13"/>
      <c r="AG264" s="13"/>
      <c r="AH264" s="13"/>
      <c r="AI264" s="13"/>
      <c r="AJ264" s="13"/>
      <c r="AK264" s="13"/>
      <c r="AL264" s="13"/>
      <c r="AM264" s="13"/>
      <c r="AN264" s="13"/>
      <c r="AO264" s="13"/>
      <c r="AP264" s="13"/>
      <c r="AQ264" s="13"/>
      <c r="AR264" s="13"/>
      <c r="AS264" s="13"/>
      <c r="AT264" s="13"/>
      <c r="AU264" s="13"/>
      <c r="AV264" s="13"/>
      <c r="AW264" s="13"/>
      <c r="AX264" s="13"/>
      <c r="AY264" s="13"/>
      <c r="AZ264" s="13"/>
      <c r="BA264" s="13"/>
      <c r="BB264" s="13"/>
      <c r="BC264" s="13"/>
      <c r="BD264" s="13"/>
      <c r="BE264" s="13"/>
      <c r="BF264" s="13"/>
      <c r="BG264" s="13"/>
      <c r="BH264" s="13"/>
      <c r="BI264" s="13"/>
      <c r="BJ264" s="13"/>
      <c r="BK264" s="13"/>
      <c r="BL264" s="13"/>
      <c r="BM264" s="13"/>
      <c r="BN264" s="13"/>
      <c r="BO264" s="13"/>
      <c r="BP264" s="13"/>
      <c r="BQ264" s="13"/>
      <c r="BR264" s="13"/>
      <c r="BS264" s="13"/>
      <c r="BT264" s="13"/>
      <c r="BU264" s="13"/>
      <c r="BV264" s="13"/>
      <c r="BW264" s="13"/>
      <c r="BX264" s="13"/>
      <c r="BY264" s="13"/>
      <c r="BZ264" s="13"/>
      <c r="CA264" s="13"/>
      <c r="CB264" s="13"/>
      <c r="CC264" s="13"/>
      <c r="CD264" s="13"/>
      <c r="CE264" s="13"/>
      <c r="CF264" s="13"/>
      <c r="CG264" s="13"/>
      <c r="CH264" s="13"/>
      <c r="CI264" s="13"/>
      <c r="CJ264" s="13"/>
      <c r="CK264" s="13"/>
      <c r="CL264" s="13"/>
      <c r="CM264" s="13"/>
      <c r="CN264" s="13"/>
      <c r="CO264" s="13"/>
      <c r="CP264" s="13"/>
      <c r="CQ264" s="13"/>
      <c r="CR264" s="13"/>
      <c r="CS264" s="13"/>
      <c r="CT264" s="13"/>
      <c r="CU264" s="13"/>
      <c r="CV264" s="13"/>
      <c r="CW264" s="13"/>
      <c r="CX264" s="13"/>
      <c r="CY264" s="13"/>
      <c r="CZ264" s="13"/>
      <c r="DA264" s="13"/>
      <c r="DB264" s="13"/>
      <c r="DC264" s="13"/>
      <c r="DD264" s="13"/>
      <c r="DE264" s="13"/>
      <c r="DF264" s="13"/>
      <c r="DG264" s="13"/>
      <c r="DH264" s="13"/>
      <c r="DI264" s="13"/>
      <c r="DJ264" s="13"/>
      <c r="DK264" s="13"/>
      <c r="DL264" s="13"/>
      <c r="DM264" s="13"/>
      <c r="DN264" s="13"/>
      <c r="DO264" s="13"/>
      <c r="DP264" s="13"/>
      <c r="DQ264" s="13"/>
      <c r="DR264" s="13"/>
      <c r="DS264" s="13"/>
      <c r="DT264" s="13"/>
      <c r="DU264" s="13"/>
      <c r="DV264" s="13"/>
      <c r="DW264" s="13"/>
      <c r="DX264" s="13"/>
      <c r="DY264" s="13"/>
      <c r="DZ264" s="13"/>
      <c r="EA264" s="13"/>
      <c r="EB264" s="13"/>
      <c r="EC264" s="13"/>
      <c r="ED264" s="13"/>
      <c r="EE264" s="13"/>
      <c r="EF264" s="13"/>
      <c r="EG264" s="13"/>
      <c r="EH264" s="13"/>
      <c r="EI264" s="13"/>
      <c r="EJ264" s="13"/>
      <c r="EK264" s="13"/>
      <c r="EL264" s="13"/>
      <c r="EM264" s="13"/>
      <c r="EN264" s="13"/>
      <c r="EO264" s="13"/>
      <c r="EP264" s="13"/>
      <c r="EQ264" s="13"/>
      <c r="ER264" s="13"/>
      <c r="ES264" s="13"/>
      <c r="ET264" s="13"/>
      <c r="EU264" s="13"/>
      <c r="EV264" s="13"/>
      <c r="EW264" s="13"/>
      <c r="EX264" s="13"/>
      <c r="EY264" s="13"/>
      <c r="EZ264" s="13"/>
      <c r="FA264" s="13"/>
      <c r="FB264" s="13"/>
      <c r="FC264" s="13"/>
      <c r="FD264" s="13"/>
      <c r="FE264" s="13"/>
      <c r="FF264" s="13"/>
      <c r="FG264" s="13"/>
      <c r="FH264" s="13"/>
      <c r="FI264" s="13"/>
      <c r="FJ264" s="13"/>
      <c r="FK264" s="13"/>
      <c r="FL264" s="13"/>
      <c r="FM264" s="13"/>
      <c r="FN264" s="13"/>
      <c r="FO264" s="13"/>
      <c r="FP264" s="13"/>
      <c r="FQ264" s="13"/>
      <c r="FR264" s="13"/>
      <c r="FS264" s="13"/>
      <c r="FT264" s="13"/>
      <c r="FU264" s="13"/>
      <c r="FV264" s="13"/>
      <c r="FW264" s="13"/>
      <c r="FX264" s="13"/>
      <c r="FY264" s="13"/>
      <c r="FZ264" s="13"/>
      <c r="GA264" s="13"/>
      <c r="GB264" s="13"/>
      <c r="GC264" s="13"/>
      <c r="GD264" s="13"/>
      <c r="GE264" s="13"/>
      <c r="GF264" s="13"/>
      <c r="GG264" s="13"/>
      <c r="GH264" s="13"/>
      <c r="GI264" s="13"/>
      <c r="GJ264" s="13"/>
      <c r="GK264" s="13"/>
      <c r="GL264" s="13"/>
      <c r="GM264" s="13"/>
      <c r="GN264" s="13"/>
      <c r="GO264" s="13"/>
      <c r="GP264" s="13"/>
      <c r="GQ264" s="13"/>
      <c r="GR264" s="13"/>
      <c r="GS264" s="13"/>
      <c r="GT264" s="13"/>
      <c r="GU264" s="13"/>
      <c r="GV264" s="13"/>
      <c r="GW264" s="13"/>
      <c r="GX264" s="13"/>
      <c r="GY264" s="13"/>
      <c r="GZ264" s="13"/>
      <c r="HA264" s="13"/>
      <c r="HB264" s="13"/>
      <c r="HC264" s="13"/>
      <c r="HD264" s="13"/>
      <c r="HE264" s="13"/>
      <c r="HF264" s="13"/>
      <c r="HG264" s="13"/>
      <c r="HH264" s="13"/>
      <c r="HI264" s="13"/>
      <c r="HJ264" s="13"/>
      <c r="HK264" s="13"/>
      <c r="HL264" s="13"/>
      <c r="HM264" s="13"/>
      <c r="HN264" s="13"/>
      <c r="HO264" s="13"/>
      <c r="HP264" s="13"/>
      <c r="HQ264" s="13"/>
      <c r="HR264" s="13"/>
      <c r="HS264" s="13"/>
      <c r="HT264" s="13"/>
      <c r="HU264" s="13"/>
      <c r="HV264" s="13"/>
      <c r="HW264" s="13"/>
      <c r="HX264" s="13"/>
      <c r="HY264" s="13"/>
      <c r="HZ264" s="13"/>
      <c r="IA264" s="13"/>
      <c r="IB264" s="13"/>
      <c r="IC264" s="13"/>
      <c r="ID264" s="13"/>
      <c r="IE264" s="13"/>
      <c r="IF264" s="13"/>
      <c r="IG264" s="13"/>
      <c r="IH264" s="13"/>
      <c r="II264" s="13"/>
      <c r="IJ264" s="13"/>
      <c r="IK264" s="13"/>
    </row>
    <row r="265" spans="2:245" s="14" customFormat="1" ht="192" customHeight="1" x14ac:dyDescent="0.3">
      <c r="B265" s="229"/>
      <c r="C265" s="231"/>
      <c r="D265" s="22" t="s">
        <v>362</v>
      </c>
      <c r="E265" s="22" t="s">
        <v>391</v>
      </c>
      <c r="F265" s="22" t="s">
        <v>392</v>
      </c>
      <c r="G265" s="86" t="s">
        <v>393</v>
      </c>
      <c r="H265" s="87" t="s">
        <v>388</v>
      </c>
      <c r="I265" s="22" t="s">
        <v>362</v>
      </c>
      <c r="J265" s="22" t="s">
        <v>394</v>
      </c>
      <c r="K265" s="22" t="s">
        <v>392</v>
      </c>
      <c r="L265" s="86" t="s">
        <v>395</v>
      </c>
      <c r="M265" s="87" t="s">
        <v>388</v>
      </c>
      <c r="N265" s="22" t="s">
        <v>362</v>
      </c>
      <c r="O265" s="22" t="s">
        <v>394</v>
      </c>
      <c r="P265" s="22" t="s">
        <v>396</v>
      </c>
      <c r="Q265" s="86" t="s">
        <v>395</v>
      </c>
      <c r="R265" s="87" t="s">
        <v>388</v>
      </c>
      <c r="S265" s="46"/>
      <c r="T265" s="46"/>
      <c r="U265" s="13"/>
      <c r="V265" s="13"/>
      <c r="W265" s="13"/>
      <c r="X265" s="13"/>
      <c r="Y265" s="13"/>
      <c r="Z265" s="13"/>
      <c r="AA265" s="13"/>
      <c r="AB265" s="13"/>
      <c r="AC265" s="13"/>
      <c r="AD265" s="13"/>
      <c r="AE265" s="13"/>
      <c r="AF265" s="13"/>
      <c r="AG265" s="13"/>
      <c r="AH265" s="13"/>
      <c r="AI265" s="13"/>
      <c r="AJ265" s="13"/>
      <c r="AK265" s="13"/>
      <c r="AL265" s="13"/>
      <c r="AM265" s="13"/>
      <c r="AN265" s="13"/>
      <c r="AO265" s="13"/>
      <c r="AP265" s="13"/>
      <c r="AQ265" s="13"/>
      <c r="AR265" s="13"/>
      <c r="AS265" s="13"/>
      <c r="AT265" s="13"/>
      <c r="AU265" s="13"/>
      <c r="AV265" s="13"/>
      <c r="AW265" s="13"/>
      <c r="AX265" s="13"/>
      <c r="AY265" s="13"/>
      <c r="AZ265" s="13"/>
      <c r="BA265" s="13"/>
      <c r="BB265" s="13"/>
      <c r="BC265" s="13"/>
      <c r="BD265" s="13"/>
      <c r="BE265" s="13"/>
      <c r="BF265" s="13"/>
      <c r="BG265" s="13"/>
      <c r="BH265" s="13"/>
      <c r="BI265" s="13"/>
      <c r="BJ265" s="13"/>
      <c r="BK265" s="13"/>
      <c r="BL265" s="13"/>
      <c r="BM265" s="13"/>
      <c r="BN265" s="13"/>
      <c r="BO265" s="13"/>
      <c r="BP265" s="13"/>
      <c r="BQ265" s="13"/>
      <c r="BR265" s="13"/>
      <c r="BS265" s="13"/>
      <c r="BT265" s="13"/>
      <c r="BU265" s="13"/>
      <c r="BV265" s="13"/>
      <c r="BW265" s="13"/>
      <c r="BX265" s="13"/>
      <c r="BY265" s="13"/>
      <c r="BZ265" s="13"/>
      <c r="CA265" s="13"/>
      <c r="CB265" s="13"/>
      <c r="CC265" s="13"/>
      <c r="CD265" s="13"/>
      <c r="CE265" s="13"/>
      <c r="CF265" s="13"/>
      <c r="CG265" s="13"/>
      <c r="CH265" s="13"/>
      <c r="CI265" s="13"/>
      <c r="CJ265" s="13"/>
      <c r="CK265" s="13"/>
      <c r="CL265" s="13"/>
      <c r="CM265" s="13"/>
      <c r="CN265" s="13"/>
      <c r="CO265" s="13"/>
      <c r="CP265" s="13"/>
      <c r="CQ265" s="13"/>
      <c r="CR265" s="13"/>
      <c r="CS265" s="13"/>
      <c r="CT265" s="13"/>
      <c r="CU265" s="13"/>
      <c r="CV265" s="13"/>
      <c r="CW265" s="13"/>
      <c r="CX265" s="13"/>
      <c r="CY265" s="13"/>
      <c r="CZ265" s="13"/>
      <c r="DA265" s="13"/>
      <c r="DB265" s="13"/>
      <c r="DC265" s="13"/>
      <c r="DD265" s="13"/>
      <c r="DE265" s="13"/>
      <c r="DF265" s="13"/>
      <c r="DG265" s="13"/>
      <c r="DH265" s="13"/>
      <c r="DI265" s="13"/>
      <c r="DJ265" s="13"/>
      <c r="DK265" s="13"/>
      <c r="DL265" s="13"/>
      <c r="DM265" s="13"/>
      <c r="DN265" s="13"/>
      <c r="DO265" s="13"/>
      <c r="DP265" s="13"/>
      <c r="DQ265" s="13"/>
      <c r="DR265" s="13"/>
      <c r="DS265" s="13"/>
      <c r="DT265" s="13"/>
      <c r="DU265" s="13"/>
      <c r="DV265" s="13"/>
      <c r="DW265" s="13"/>
      <c r="DX265" s="13"/>
      <c r="DY265" s="13"/>
      <c r="DZ265" s="13"/>
      <c r="EA265" s="13"/>
      <c r="EB265" s="13"/>
      <c r="EC265" s="13"/>
      <c r="ED265" s="13"/>
      <c r="EE265" s="13"/>
      <c r="EF265" s="13"/>
      <c r="EG265" s="13"/>
      <c r="EH265" s="13"/>
      <c r="EI265" s="13"/>
      <c r="EJ265" s="13"/>
      <c r="EK265" s="13"/>
      <c r="EL265" s="13"/>
      <c r="EM265" s="13"/>
      <c r="EN265" s="13"/>
      <c r="EO265" s="13"/>
      <c r="EP265" s="13"/>
      <c r="EQ265" s="13"/>
      <c r="ER265" s="13"/>
      <c r="ES265" s="13"/>
      <c r="ET265" s="13"/>
      <c r="EU265" s="13"/>
      <c r="EV265" s="13"/>
      <c r="EW265" s="13"/>
      <c r="EX265" s="13"/>
      <c r="EY265" s="13"/>
      <c r="EZ265" s="13"/>
      <c r="FA265" s="13"/>
      <c r="FB265" s="13"/>
      <c r="FC265" s="13"/>
      <c r="FD265" s="13"/>
      <c r="FE265" s="13"/>
      <c r="FF265" s="13"/>
      <c r="FG265" s="13"/>
      <c r="FH265" s="13"/>
      <c r="FI265" s="13"/>
      <c r="FJ265" s="13"/>
      <c r="FK265" s="13"/>
      <c r="FL265" s="13"/>
      <c r="FM265" s="13"/>
      <c r="FN265" s="13"/>
      <c r="FO265" s="13"/>
      <c r="FP265" s="13"/>
      <c r="FQ265" s="13"/>
      <c r="FR265" s="13"/>
      <c r="FS265" s="13"/>
      <c r="FT265" s="13"/>
      <c r="FU265" s="13"/>
      <c r="FV265" s="13"/>
      <c r="FW265" s="13"/>
      <c r="FX265" s="13"/>
      <c r="FY265" s="13"/>
      <c r="FZ265" s="13"/>
      <c r="GA265" s="13"/>
      <c r="GB265" s="13"/>
      <c r="GC265" s="13"/>
      <c r="GD265" s="13"/>
      <c r="GE265" s="13"/>
      <c r="GF265" s="13"/>
      <c r="GG265" s="13"/>
      <c r="GH265" s="13"/>
      <c r="GI265" s="13"/>
      <c r="GJ265" s="13"/>
      <c r="GK265" s="13"/>
      <c r="GL265" s="13"/>
      <c r="GM265" s="13"/>
      <c r="GN265" s="13"/>
      <c r="GO265" s="13"/>
      <c r="GP265" s="13"/>
      <c r="GQ265" s="13"/>
      <c r="GR265" s="13"/>
      <c r="GS265" s="13"/>
      <c r="GT265" s="13"/>
      <c r="GU265" s="13"/>
      <c r="GV265" s="13"/>
      <c r="GW265" s="13"/>
      <c r="GX265" s="13"/>
      <c r="GY265" s="13"/>
      <c r="GZ265" s="13"/>
      <c r="HA265" s="13"/>
      <c r="HB265" s="13"/>
      <c r="HC265" s="13"/>
      <c r="HD265" s="13"/>
      <c r="HE265" s="13"/>
      <c r="HF265" s="13"/>
      <c r="HG265" s="13"/>
      <c r="HH265" s="13"/>
      <c r="HI265" s="13"/>
      <c r="HJ265" s="13"/>
      <c r="HK265" s="13"/>
      <c r="HL265" s="13"/>
      <c r="HM265" s="13"/>
      <c r="HN265" s="13"/>
      <c r="HO265" s="13"/>
      <c r="HP265" s="13"/>
      <c r="HQ265" s="13"/>
      <c r="HR265" s="13"/>
      <c r="HS265" s="13"/>
      <c r="HT265" s="13"/>
      <c r="HU265" s="13"/>
      <c r="HV265" s="13"/>
      <c r="HW265" s="13"/>
      <c r="HX265" s="13"/>
      <c r="HY265" s="13"/>
      <c r="HZ265" s="13"/>
      <c r="IA265" s="13"/>
      <c r="IB265" s="13"/>
      <c r="IC265" s="13"/>
      <c r="ID265" s="13"/>
      <c r="IE265" s="13"/>
      <c r="IF265" s="13"/>
      <c r="IG265" s="13"/>
      <c r="IH265" s="13"/>
      <c r="II265" s="13"/>
      <c r="IJ265" s="13"/>
      <c r="IK265" s="13"/>
    </row>
    <row r="266" spans="2:245" s="14" customFormat="1" ht="38.25" customHeight="1" x14ac:dyDescent="0.3">
      <c r="B266" s="57">
        <v>8860</v>
      </c>
      <c r="C266" s="83" t="s">
        <v>204</v>
      </c>
      <c r="D266" s="71">
        <f>SUM(D267:D268)</f>
        <v>800000</v>
      </c>
      <c r="E266" s="71">
        <f>SUM(E267:E268)</f>
        <v>800000</v>
      </c>
      <c r="F266" s="71">
        <f>SUM(F267:F268)</f>
        <v>800000</v>
      </c>
      <c r="G266" s="68">
        <f t="shared" ref="G266:G267" si="157">F266/D266*100</f>
        <v>100</v>
      </c>
      <c r="H266" s="71">
        <f t="shared" si="138"/>
        <v>0</v>
      </c>
      <c r="I266" s="71">
        <f>SUM(I267:I268)</f>
        <v>-800000</v>
      </c>
      <c r="J266" s="71">
        <f>SUM(J267:J268)</f>
        <v>0</v>
      </c>
      <c r="K266" s="71">
        <f>SUM(K267:K268)</f>
        <v>0</v>
      </c>
      <c r="L266" s="69">
        <f t="shared" ref="L266:L268" si="158">K266/I266*100</f>
        <v>0</v>
      </c>
      <c r="M266" s="71">
        <f t="shared" si="147"/>
        <v>0</v>
      </c>
      <c r="N266" s="71">
        <f t="shared" si="139"/>
        <v>0</v>
      </c>
      <c r="O266" s="71">
        <f t="shared" si="140"/>
        <v>800000</v>
      </c>
      <c r="P266" s="71">
        <f t="shared" si="141"/>
        <v>800000</v>
      </c>
      <c r="Q266" s="74">
        <f t="shared" si="142"/>
        <v>100</v>
      </c>
      <c r="R266" s="71">
        <f t="shared" si="143"/>
        <v>0</v>
      </c>
      <c r="S266" s="46"/>
      <c r="T266" s="46"/>
      <c r="U266" s="13"/>
      <c r="V266" s="13"/>
      <c r="W266" s="13"/>
      <c r="X266" s="13"/>
      <c r="Y266" s="13"/>
      <c r="Z266" s="13"/>
      <c r="AA266" s="13"/>
      <c r="AB266" s="13"/>
      <c r="AC266" s="13"/>
      <c r="AD266" s="13"/>
      <c r="AE266" s="13"/>
      <c r="AF266" s="13"/>
      <c r="AG266" s="13"/>
      <c r="AH266" s="13"/>
      <c r="AI266" s="13"/>
      <c r="AJ266" s="13"/>
      <c r="AK266" s="13"/>
      <c r="AL266" s="13"/>
      <c r="AM266" s="13"/>
      <c r="AN266" s="13"/>
      <c r="AO266" s="13"/>
      <c r="AP266" s="13"/>
      <c r="AQ266" s="13"/>
      <c r="AR266" s="13"/>
      <c r="AS266" s="13"/>
      <c r="AT266" s="13"/>
      <c r="AU266" s="13"/>
      <c r="AV266" s="13"/>
      <c r="AW266" s="13"/>
      <c r="AX266" s="13"/>
      <c r="AY266" s="13"/>
      <c r="AZ266" s="13"/>
      <c r="BA266" s="13"/>
      <c r="BB266" s="13"/>
      <c r="BC266" s="13"/>
      <c r="BD266" s="13"/>
      <c r="BE266" s="13"/>
      <c r="BF266" s="13"/>
      <c r="BG266" s="13"/>
      <c r="BH266" s="13"/>
      <c r="BI266" s="13"/>
      <c r="BJ266" s="13"/>
      <c r="BK266" s="13"/>
      <c r="BL266" s="13"/>
      <c r="BM266" s="13"/>
      <c r="BN266" s="13"/>
      <c r="BO266" s="13"/>
      <c r="BP266" s="13"/>
      <c r="BQ266" s="13"/>
      <c r="BR266" s="13"/>
      <c r="BS266" s="13"/>
      <c r="BT266" s="13"/>
      <c r="BU266" s="13"/>
      <c r="BV266" s="13"/>
      <c r="BW266" s="13"/>
      <c r="BX266" s="13"/>
      <c r="BY266" s="13"/>
      <c r="BZ266" s="13"/>
      <c r="CA266" s="13"/>
      <c r="CB266" s="13"/>
      <c r="CC266" s="13"/>
      <c r="CD266" s="13"/>
      <c r="CE266" s="13"/>
      <c r="CF266" s="13"/>
      <c r="CG266" s="13"/>
      <c r="CH266" s="13"/>
      <c r="CI266" s="13"/>
      <c r="CJ266" s="13"/>
      <c r="CK266" s="13"/>
      <c r="CL266" s="13"/>
      <c r="CM266" s="13"/>
      <c r="CN266" s="13"/>
      <c r="CO266" s="13"/>
      <c r="CP266" s="13"/>
      <c r="CQ266" s="13"/>
      <c r="CR266" s="13"/>
      <c r="CS266" s="13"/>
      <c r="CT266" s="13"/>
      <c r="CU266" s="13"/>
      <c r="CV266" s="13"/>
      <c r="CW266" s="13"/>
      <c r="CX266" s="13"/>
      <c r="CY266" s="13"/>
      <c r="CZ266" s="13"/>
      <c r="DA266" s="13"/>
      <c r="DB266" s="13"/>
      <c r="DC266" s="13"/>
      <c r="DD266" s="13"/>
      <c r="DE266" s="13"/>
      <c r="DF266" s="13"/>
      <c r="DG266" s="13"/>
      <c r="DH266" s="13"/>
      <c r="DI266" s="13"/>
      <c r="DJ266" s="13"/>
      <c r="DK266" s="13"/>
      <c r="DL266" s="13"/>
      <c r="DM266" s="13"/>
      <c r="DN266" s="13"/>
      <c r="DO266" s="13"/>
      <c r="DP266" s="13"/>
      <c r="DQ266" s="13"/>
      <c r="DR266" s="13"/>
      <c r="DS266" s="13"/>
      <c r="DT266" s="13"/>
      <c r="DU266" s="13"/>
      <c r="DV266" s="13"/>
      <c r="DW266" s="13"/>
      <c r="DX266" s="13"/>
      <c r="DY266" s="13"/>
      <c r="DZ266" s="13"/>
      <c r="EA266" s="13"/>
      <c r="EB266" s="13"/>
      <c r="EC266" s="13"/>
      <c r="ED266" s="13"/>
      <c r="EE266" s="13"/>
      <c r="EF266" s="13"/>
      <c r="EG266" s="13"/>
      <c r="EH266" s="13"/>
      <c r="EI266" s="13"/>
      <c r="EJ266" s="13"/>
      <c r="EK266" s="13"/>
      <c r="EL266" s="13"/>
      <c r="EM266" s="13"/>
      <c r="EN266" s="13"/>
      <c r="EO266" s="13"/>
      <c r="EP266" s="13"/>
      <c r="EQ266" s="13"/>
      <c r="ER266" s="13"/>
      <c r="ES266" s="13"/>
      <c r="ET266" s="13"/>
      <c r="EU266" s="13"/>
      <c r="EV266" s="13"/>
      <c r="EW266" s="13"/>
      <c r="EX266" s="13"/>
      <c r="EY266" s="13"/>
      <c r="EZ266" s="13"/>
      <c r="FA266" s="13"/>
      <c r="FB266" s="13"/>
      <c r="FC266" s="13"/>
      <c r="FD266" s="13"/>
      <c r="FE266" s="13"/>
      <c r="FF266" s="13"/>
      <c r="FG266" s="13"/>
      <c r="FH266" s="13"/>
      <c r="FI266" s="13"/>
      <c r="FJ266" s="13"/>
      <c r="FK266" s="13"/>
      <c r="FL266" s="13"/>
      <c r="FM266" s="13"/>
      <c r="FN266" s="13"/>
      <c r="FO266" s="13"/>
      <c r="FP266" s="13"/>
      <c r="FQ266" s="13"/>
      <c r="FR266" s="13"/>
      <c r="FS266" s="13"/>
      <c r="FT266" s="13"/>
      <c r="FU266" s="13"/>
      <c r="FV266" s="13"/>
      <c r="FW266" s="13"/>
      <c r="FX266" s="13"/>
      <c r="FY266" s="13"/>
      <c r="FZ266" s="13"/>
      <c r="GA266" s="13"/>
      <c r="GB266" s="13"/>
      <c r="GC266" s="13"/>
      <c r="GD266" s="13"/>
      <c r="GE266" s="13"/>
      <c r="GF266" s="13"/>
      <c r="GG266" s="13"/>
      <c r="GH266" s="13"/>
      <c r="GI266" s="13"/>
      <c r="GJ266" s="13"/>
      <c r="GK266" s="13"/>
      <c r="GL266" s="13"/>
      <c r="GM266" s="13"/>
      <c r="GN266" s="13"/>
      <c r="GO266" s="13"/>
      <c r="GP266" s="13"/>
      <c r="GQ266" s="13"/>
      <c r="GR266" s="13"/>
      <c r="GS266" s="13"/>
      <c r="GT266" s="13"/>
      <c r="GU266" s="13"/>
      <c r="GV266" s="13"/>
      <c r="GW266" s="13"/>
      <c r="GX266" s="13"/>
      <c r="GY266" s="13"/>
      <c r="GZ266" s="13"/>
      <c r="HA266" s="13"/>
      <c r="HB266" s="13"/>
      <c r="HC266" s="13"/>
      <c r="HD266" s="13"/>
      <c r="HE266" s="13"/>
      <c r="HF266" s="13"/>
      <c r="HG266" s="13"/>
      <c r="HH266" s="13"/>
      <c r="HI266" s="13"/>
      <c r="HJ266" s="13"/>
      <c r="HK266" s="13"/>
      <c r="HL266" s="13"/>
      <c r="HM266" s="13"/>
      <c r="HN266" s="13"/>
      <c r="HO266" s="13"/>
      <c r="HP266" s="13"/>
      <c r="HQ266" s="13"/>
      <c r="HR266" s="13"/>
      <c r="HS266" s="13"/>
      <c r="HT266" s="13"/>
      <c r="HU266" s="13"/>
      <c r="HV266" s="13"/>
      <c r="HW266" s="13"/>
      <c r="HX266" s="13"/>
      <c r="HY266" s="13"/>
      <c r="HZ266" s="13"/>
      <c r="IA266" s="13"/>
      <c r="IB266" s="13"/>
      <c r="IC266" s="13"/>
      <c r="ID266" s="13"/>
      <c r="IE266" s="13"/>
      <c r="IF266" s="13"/>
      <c r="IG266" s="13"/>
      <c r="IH266" s="13"/>
      <c r="II266" s="13"/>
      <c r="IJ266" s="13"/>
      <c r="IK266" s="13"/>
    </row>
    <row r="267" spans="2:245" s="14" customFormat="1" ht="38.25" customHeight="1" x14ac:dyDescent="0.3">
      <c r="B267" s="56">
        <v>8861</v>
      </c>
      <c r="C267" s="84" t="s">
        <v>177</v>
      </c>
      <c r="D267" s="82">
        <v>800000</v>
      </c>
      <c r="E267" s="82">
        <v>800000</v>
      </c>
      <c r="F267" s="82">
        <v>800000</v>
      </c>
      <c r="G267" s="68">
        <f t="shared" si="157"/>
        <v>100</v>
      </c>
      <c r="H267" s="67">
        <f t="shared" si="138"/>
        <v>0</v>
      </c>
      <c r="I267" s="67"/>
      <c r="J267" s="67"/>
      <c r="K267" s="67"/>
      <c r="L267" s="69"/>
      <c r="M267" s="71"/>
      <c r="N267" s="67">
        <f t="shared" si="139"/>
        <v>800000</v>
      </c>
      <c r="O267" s="67">
        <f t="shared" si="140"/>
        <v>800000</v>
      </c>
      <c r="P267" s="67">
        <f t="shared" si="141"/>
        <v>800000</v>
      </c>
      <c r="Q267" s="74">
        <f t="shared" si="142"/>
        <v>100</v>
      </c>
      <c r="R267" s="67">
        <f t="shared" si="143"/>
        <v>0</v>
      </c>
      <c r="S267" s="46"/>
      <c r="T267" s="46"/>
      <c r="U267" s="13"/>
      <c r="V267" s="13"/>
      <c r="W267" s="13"/>
      <c r="X267" s="13"/>
      <c r="Y267" s="13"/>
      <c r="Z267" s="13"/>
      <c r="AA267" s="13"/>
      <c r="AB267" s="13"/>
      <c r="AC267" s="13"/>
      <c r="AD267" s="13"/>
      <c r="AE267" s="13"/>
      <c r="AF267" s="13"/>
      <c r="AG267" s="13"/>
      <c r="AH267" s="13"/>
      <c r="AI267" s="13"/>
      <c r="AJ267" s="13"/>
      <c r="AK267" s="13"/>
      <c r="AL267" s="13"/>
      <c r="AM267" s="13"/>
      <c r="AN267" s="13"/>
      <c r="AO267" s="13"/>
      <c r="AP267" s="13"/>
      <c r="AQ267" s="13"/>
      <c r="AR267" s="13"/>
      <c r="AS267" s="13"/>
      <c r="AT267" s="13"/>
      <c r="AU267" s="13"/>
      <c r="AV267" s="13"/>
      <c r="AW267" s="13"/>
      <c r="AX267" s="13"/>
      <c r="AY267" s="13"/>
      <c r="AZ267" s="13"/>
      <c r="BA267" s="13"/>
      <c r="BB267" s="13"/>
      <c r="BC267" s="13"/>
      <c r="BD267" s="13"/>
      <c r="BE267" s="13"/>
      <c r="BF267" s="13"/>
      <c r="BG267" s="13"/>
      <c r="BH267" s="13"/>
      <c r="BI267" s="13"/>
      <c r="BJ267" s="13"/>
      <c r="BK267" s="13"/>
      <c r="BL267" s="13"/>
      <c r="BM267" s="13"/>
      <c r="BN267" s="13"/>
      <c r="BO267" s="13"/>
      <c r="BP267" s="13"/>
      <c r="BQ267" s="13"/>
      <c r="BR267" s="13"/>
      <c r="BS267" s="13"/>
      <c r="BT267" s="13"/>
      <c r="BU267" s="13"/>
      <c r="BV267" s="13"/>
      <c r="BW267" s="13"/>
      <c r="BX267" s="13"/>
      <c r="BY267" s="13"/>
      <c r="BZ267" s="13"/>
      <c r="CA267" s="13"/>
      <c r="CB267" s="13"/>
      <c r="CC267" s="13"/>
      <c r="CD267" s="13"/>
      <c r="CE267" s="13"/>
      <c r="CF267" s="13"/>
      <c r="CG267" s="13"/>
      <c r="CH267" s="13"/>
      <c r="CI267" s="13"/>
      <c r="CJ267" s="13"/>
      <c r="CK267" s="13"/>
      <c r="CL267" s="13"/>
      <c r="CM267" s="13"/>
      <c r="CN267" s="13"/>
      <c r="CO267" s="13"/>
      <c r="CP267" s="13"/>
      <c r="CQ267" s="13"/>
      <c r="CR267" s="13"/>
      <c r="CS267" s="13"/>
      <c r="CT267" s="13"/>
      <c r="CU267" s="13"/>
      <c r="CV267" s="13"/>
      <c r="CW267" s="13"/>
      <c r="CX267" s="13"/>
      <c r="CY267" s="13"/>
      <c r="CZ267" s="13"/>
      <c r="DA267" s="13"/>
      <c r="DB267" s="13"/>
      <c r="DC267" s="13"/>
      <c r="DD267" s="13"/>
      <c r="DE267" s="13"/>
      <c r="DF267" s="13"/>
      <c r="DG267" s="13"/>
      <c r="DH267" s="13"/>
      <c r="DI267" s="13"/>
      <c r="DJ267" s="13"/>
      <c r="DK267" s="13"/>
      <c r="DL267" s="13"/>
      <c r="DM267" s="13"/>
      <c r="DN267" s="13"/>
      <c r="DO267" s="13"/>
      <c r="DP267" s="13"/>
      <c r="DQ267" s="13"/>
      <c r="DR267" s="13"/>
      <c r="DS267" s="13"/>
      <c r="DT267" s="13"/>
      <c r="DU267" s="13"/>
      <c r="DV267" s="13"/>
      <c r="DW267" s="13"/>
      <c r="DX267" s="13"/>
      <c r="DY267" s="13"/>
      <c r="DZ267" s="13"/>
      <c r="EA267" s="13"/>
      <c r="EB267" s="13"/>
      <c r="EC267" s="13"/>
      <c r="ED267" s="13"/>
      <c r="EE267" s="13"/>
      <c r="EF267" s="13"/>
      <c r="EG267" s="13"/>
      <c r="EH267" s="13"/>
      <c r="EI267" s="13"/>
      <c r="EJ267" s="13"/>
      <c r="EK267" s="13"/>
      <c r="EL267" s="13"/>
      <c r="EM267" s="13"/>
      <c r="EN267" s="13"/>
      <c r="EO267" s="13"/>
      <c r="EP267" s="13"/>
      <c r="EQ267" s="13"/>
      <c r="ER267" s="13"/>
      <c r="ES267" s="13"/>
      <c r="ET267" s="13"/>
      <c r="EU267" s="13"/>
      <c r="EV267" s="13"/>
      <c r="EW267" s="13"/>
      <c r="EX267" s="13"/>
      <c r="EY267" s="13"/>
      <c r="EZ267" s="13"/>
      <c r="FA267" s="13"/>
      <c r="FB267" s="13"/>
      <c r="FC267" s="13"/>
      <c r="FD267" s="13"/>
      <c r="FE267" s="13"/>
      <c r="FF267" s="13"/>
      <c r="FG267" s="13"/>
      <c r="FH267" s="13"/>
      <c r="FI267" s="13"/>
      <c r="FJ267" s="13"/>
      <c r="FK267" s="13"/>
      <c r="FL267" s="13"/>
      <c r="FM267" s="13"/>
      <c r="FN267" s="13"/>
      <c r="FO267" s="13"/>
      <c r="FP267" s="13"/>
      <c r="FQ267" s="13"/>
      <c r="FR267" s="13"/>
      <c r="FS267" s="13"/>
      <c r="FT267" s="13"/>
      <c r="FU267" s="13"/>
      <c r="FV267" s="13"/>
      <c r="FW267" s="13"/>
      <c r="FX267" s="13"/>
      <c r="FY267" s="13"/>
      <c r="FZ267" s="13"/>
      <c r="GA267" s="13"/>
      <c r="GB267" s="13"/>
      <c r="GC267" s="13"/>
      <c r="GD267" s="13"/>
      <c r="GE267" s="13"/>
      <c r="GF267" s="13"/>
      <c r="GG267" s="13"/>
      <c r="GH267" s="13"/>
      <c r="GI267" s="13"/>
      <c r="GJ267" s="13"/>
      <c r="GK267" s="13"/>
      <c r="GL267" s="13"/>
      <c r="GM267" s="13"/>
      <c r="GN267" s="13"/>
      <c r="GO267" s="13"/>
      <c r="GP267" s="13"/>
      <c r="GQ267" s="13"/>
      <c r="GR267" s="13"/>
      <c r="GS267" s="13"/>
      <c r="GT267" s="13"/>
      <c r="GU267" s="13"/>
      <c r="GV267" s="13"/>
      <c r="GW267" s="13"/>
      <c r="GX267" s="13"/>
      <c r="GY267" s="13"/>
      <c r="GZ267" s="13"/>
      <c r="HA267" s="13"/>
      <c r="HB267" s="13"/>
      <c r="HC267" s="13"/>
      <c r="HD267" s="13"/>
      <c r="HE267" s="13"/>
      <c r="HF267" s="13"/>
      <c r="HG267" s="13"/>
      <c r="HH267" s="13"/>
      <c r="HI267" s="13"/>
      <c r="HJ267" s="13"/>
      <c r="HK267" s="13"/>
      <c r="HL267" s="13"/>
      <c r="HM267" s="13"/>
      <c r="HN267" s="13"/>
      <c r="HO267" s="13"/>
      <c r="HP267" s="13"/>
      <c r="HQ267" s="13"/>
      <c r="HR267" s="13"/>
      <c r="HS267" s="13"/>
      <c r="HT267" s="13"/>
      <c r="HU267" s="13"/>
      <c r="HV267" s="13"/>
      <c r="HW267" s="13"/>
      <c r="HX267" s="13"/>
      <c r="HY267" s="13"/>
      <c r="HZ267" s="13"/>
      <c r="IA267" s="13"/>
      <c r="IB267" s="13"/>
      <c r="IC267" s="13"/>
      <c r="ID267" s="13"/>
      <c r="IE267" s="13"/>
      <c r="IF267" s="13"/>
      <c r="IG267" s="13"/>
      <c r="IH267" s="13"/>
      <c r="II267" s="13"/>
      <c r="IJ267" s="13"/>
      <c r="IK267" s="13"/>
    </row>
    <row r="268" spans="2:245" s="14" customFormat="1" ht="42" customHeight="1" x14ac:dyDescent="0.3">
      <c r="B268" s="77">
        <v>8862</v>
      </c>
      <c r="C268" s="85" t="s">
        <v>179</v>
      </c>
      <c r="D268" s="82"/>
      <c r="E268" s="82"/>
      <c r="F268" s="82"/>
      <c r="G268" s="68"/>
      <c r="H268" s="67"/>
      <c r="I268" s="67">
        <v>-800000</v>
      </c>
      <c r="J268" s="67">
        <v>0</v>
      </c>
      <c r="K268" s="67">
        <v>0</v>
      </c>
      <c r="L268" s="69">
        <f t="shared" si="158"/>
        <v>0</v>
      </c>
      <c r="M268" s="67">
        <f t="shared" si="147"/>
        <v>0</v>
      </c>
      <c r="N268" s="67">
        <f t="shared" si="139"/>
        <v>-800000</v>
      </c>
      <c r="O268" s="67">
        <f t="shared" si="140"/>
        <v>0</v>
      </c>
      <c r="P268" s="67">
        <f t="shared" si="141"/>
        <v>0</v>
      </c>
      <c r="Q268" s="74">
        <v>0</v>
      </c>
      <c r="R268" s="67">
        <f t="shared" si="143"/>
        <v>0</v>
      </c>
      <c r="S268" s="46"/>
      <c r="T268" s="46"/>
      <c r="U268" s="13"/>
      <c r="V268" s="13"/>
      <c r="W268" s="13"/>
      <c r="X268" s="13"/>
      <c r="Y268" s="13"/>
      <c r="Z268" s="13"/>
      <c r="AA268" s="13"/>
      <c r="AB268" s="13"/>
      <c r="AC268" s="13"/>
      <c r="AD268" s="13"/>
      <c r="AE268" s="13"/>
      <c r="AF268" s="13"/>
      <c r="AG268" s="13"/>
      <c r="AH268" s="13"/>
      <c r="AI268" s="13"/>
      <c r="AJ268" s="13"/>
      <c r="AK268" s="13"/>
      <c r="AL268" s="13"/>
      <c r="AM268" s="13"/>
      <c r="AN268" s="13"/>
      <c r="AO268" s="13"/>
      <c r="AP268" s="13"/>
      <c r="AQ268" s="13"/>
      <c r="AR268" s="13"/>
      <c r="AS268" s="13"/>
      <c r="AT268" s="13"/>
      <c r="AU268" s="13"/>
      <c r="AV268" s="13"/>
      <c r="AW268" s="13"/>
      <c r="AX268" s="13"/>
      <c r="AY268" s="13"/>
      <c r="AZ268" s="13"/>
      <c r="BA268" s="13"/>
      <c r="BB268" s="13"/>
      <c r="BC268" s="13"/>
      <c r="BD268" s="13"/>
      <c r="BE268" s="13"/>
      <c r="BF268" s="13"/>
      <c r="BG268" s="13"/>
      <c r="BH268" s="13"/>
      <c r="BI268" s="13"/>
      <c r="BJ268" s="13"/>
      <c r="BK268" s="13"/>
      <c r="BL268" s="13"/>
      <c r="BM268" s="13"/>
      <c r="BN268" s="13"/>
      <c r="BO268" s="13"/>
      <c r="BP268" s="13"/>
      <c r="BQ268" s="13"/>
      <c r="BR268" s="13"/>
      <c r="BS268" s="13"/>
      <c r="BT268" s="13"/>
      <c r="BU268" s="13"/>
      <c r="BV268" s="13"/>
      <c r="BW268" s="13"/>
      <c r="BX268" s="13"/>
      <c r="BY268" s="13"/>
      <c r="BZ268" s="13"/>
      <c r="CA268" s="13"/>
      <c r="CB268" s="13"/>
      <c r="CC268" s="13"/>
      <c r="CD268" s="13"/>
      <c r="CE268" s="13"/>
      <c r="CF268" s="13"/>
      <c r="CG268" s="13"/>
      <c r="CH268" s="13"/>
      <c r="CI268" s="13"/>
      <c r="CJ268" s="13"/>
      <c r="CK268" s="13"/>
      <c r="CL268" s="13"/>
      <c r="CM268" s="13"/>
      <c r="CN268" s="13"/>
      <c r="CO268" s="13"/>
      <c r="CP268" s="13"/>
      <c r="CQ268" s="13"/>
      <c r="CR268" s="13"/>
      <c r="CS268" s="13"/>
      <c r="CT268" s="13"/>
      <c r="CU268" s="13"/>
      <c r="CV268" s="13"/>
      <c r="CW268" s="13"/>
      <c r="CX268" s="13"/>
      <c r="CY268" s="13"/>
      <c r="CZ268" s="13"/>
      <c r="DA268" s="13"/>
      <c r="DB268" s="13"/>
      <c r="DC268" s="13"/>
      <c r="DD268" s="13"/>
      <c r="DE268" s="13"/>
      <c r="DF268" s="13"/>
      <c r="DG268" s="13"/>
      <c r="DH268" s="13"/>
      <c r="DI268" s="13"/>
      <c r="DJ268" s="13"/>
      <c r="DK268" s="13"/>
      <c r="DL268" s="13"/>
      <c r="DM268" s="13"/>
      <c r="DN268" s="13"/>
      <c r="DO268" s="13"/>
      <c r="DP268" s="13"/>
      <c r="DQ268" s="13"/>
      <c r="DR268" s="13"/>
      <c r="DS268" s="13"/>
      <c r="DT268" s="13"/>
      <c r="DU268" s="13"/>
      <c r="DV268" s="13"/>
      <c r="DW268" s="13"/>
      <c r="DX268" s="13"/>
      <c r="DY268" s="13"/>
      <c r="DZ268" s="13"/>
      <c r="EA268" s="13"/>
      <c r="EB268" s="13"/>
      <c r="EC268" s="13"/>
      <c r="ED268" s="13"/>
      <c r="EE268" s="13"/>
      <c r="EF268" s="13"/>
      <c r="EG268" s="13"/>
      <c r="EH268" s="13"/>
      <c r="EI268" s="13"/>
      <c r="EJ268" s="13"/>
      <c r="EK268" s="13"/>
      <c r="EL268" s="13"/>
      <c r="EM268" s="13"/>
      <c r="EN268" s="13"/>
      <c r="EO268" s="13"/>
      <c r="EP268" s="13"/>
      <c r="EQ268" s="13"/>
      <c r="ER268" s="13"/>
      <c r="ES268" s="13"/>
      <c r="ET268" s="13"/>
      <c r="EU268" s="13"/>
      <c r="EV268" s="13"/>
      <c r="EW268" s="13"/>
      <c r="EX268" s="13"/>
      <c r="EY268" s="13"/>
      <c r="EZ268" s="13"/>
      <c r="FA268" s="13"/>
      <c r="FB268" s="13"/>
      <c r="FC268" s="13"/>
      <c r="FD268" s="13"/>
      <c r="FE268" s="13"/>
      <c r="FF268" s="13"/>
      <c r="FG268" s="13"/>
      <c r="FH268" s="13"/>
      <c r="FI268" s="13"/>
      <c r="FJ268" s="13"/>
      <c r="FK268" s="13"/>
      <c r="FL268" s="13"/>
      <c r="FM268" s="13"/>
      <c r="FN268" s="13"/>
      <c r="FO268" s="13"/>
      <c r="FP268" s="13"/>
      <c r="FQ268" s="13"/>
      <c r="FR268" s="13"/>
      <c r="FS268" s="13"/>
      <c r="FT268" s="13"/>
      <c r="FU268" s="13"/>
      <c r="FV268" s="13"/>
      <c r="FW268" s="13"/>
      <c r="FX268" s="13"/>
      <c r="FY268" s="13"/>
      <c r="FZ268" s="13"/>
      <c r="GA268" s="13"/>
      <c r="GB268" s="13"/>
      <c r="GC268" s="13"/>
      <c r="GD268" s="13"/>
      <c r="GE268" s="13"/>
      <c r="GF268" s="13"/>
      <c r="GG268" s="13"/>
      <c r="GH268" s="13"/>
      <c r="GI268" s="13"/>
      <c r="GJ268" s="13"/>
      <c r="GK268" s="13"/>
      <c r="GL268" s="13"/>
      <c r="GM268" s="13"/>
      <c r="GN268" s="13"/>
      <c r="GO268" s="13"/>
      <c r="GP268" s="13"/>
      <c r="GQ268" s="13"/>
      <c r="GR268" s="13"/>
      <c r="GS268" s="13"/>
      <c r="GT268" s="13"/>
      <c r="GU268" s="13"/>
      <c r="GV268" s="13"/>
      <c r="GW268" s="13"/>
      <c r="GX268" s="13"/>
      <c r="GY268" s="13"/>
      <c r="GZ268" s="13"/>
      <c r="HA268" s="13"/>
      <c r="HB268" s="13"/>
      <c r="HC268" s="13"/>
      <c r="HD268" s="13"/>
      <c r="HE268" s="13"/>
      <c r="HF268" s="13"/>
      <c r="HG268" s="13"/>
      <c r="HH268" s="13"/>
      <c r="HI268" s="13"/>
      <c r="HJ268" s="13"/>
      <c r="HK268" s="13"/>
      <c r="HL268" s="13"/>
      <c r="HM268" s="13"/>
      <c r="HN268" s="13"/>
      <c r="HO268" s="13"/>
      <c r="HP268" s="13"/>
      <c r="HQ268" s="13"/>
      <c r="HR268" s="13"/>
      <c r="HS268" s="13"/>
      <c r="HT268" s="13"/>
      <c r="HU268" s="13"/>
      <c r="HV268" s="13"/>
      <c r="HW268" s="13"/>
      <c r="HX268" s="13"/>
      <c r="HY268" s="13"/>
      <c r="HZ268" s="13"/>
      <c r="IA268" s="13"/>
      <c r="IB268" s="13"/>
      <c r="IC268" s="13"/>
      <c r="ID268" s="13"/>
      <c r="IE268" s="13"/>
      <c r="IF268" s="13"/>
      <c r="IG268" s="13"/>
      <c r="IH268" s="13"/>
      <c r="II268" s="13"/>
      <c r="IJ268" s="13"/>
      <c r="IK268" s="13"/>
    </row>
    <row r="269" spans="2:245" s="14" customFormat="1" ht="21" customHeight="1" x14ac:dyDescent="0.3">
      <c r="B269" s="77"/>
      <c r="C269" s="94" t="s">
        <v>263</v>
      </c>
      <c r="D269" s="67"/>
      <c r="E269" s="67"/>
      <c r="F269" s="67"/>
      <c r="G269" s="68"/>
      <c r="H269" s="67"/>
      <c r="I269" s="67"/>
      <c r="J269" s="67"/>
      <c r="K269" s="67"/>
      <c r="L269" s="69"/>
      <c r="M269" s="67"/>
      <c r="N269" s="67"/>
      <c r="O269" s="67"/>
      <c r="P269" s="67"/>
      <c r="Q269" s="70"/>
      <c r="R269" s="67"/>
      <c r="S269" s="46"/>
      <c r="T269" s="15"/>
      <c r="U269" s="13"/>
      <c r="V269" s="13"/>
      <c r="W269" s="13"/>
      <c r="X269" s="13"/>
      <c r="Y269" s="13"/>
      <c r="Z269" s="13"/>
      <c r="AA269" s="13"/>
      <c r="AB269" s="13"/>
      <c r="AC269" s="13"/>
      <c r="AD269" s="13"/>
      <c r="AE269" s="13"/>
      <c r="AF269" s="13"/>
      <c r="AG269" s="13"/>
      <c r="AH269" s="13"/>
      <c r="AI269" s="13"/>
      <c r="AJ269" s="13"/>
      <c r="AK269" s="13"/>
      <c r="AL269" s="13"/>
      <c r="AM269" s="13"/>
      <c r="AN269" s="13"/>
      <c r="AO269" s="13"/>
      <c r="AP269" s="13"/>
      <c r="AQ269" s="13"/>
      <c r="AR269" s="13"/>
      <c r="AS269" s="13"/>
      <c r="AT269" s="13"/>
      <c r="AU269" s="13"/>
      <c r="AV269" s="13"/>
      <c r="AW269" s="13"/>
      <c r="AX269" s="13"/>
      <c r="AY269" s="13"/>
      <c r="AZ269" s="13"/>
      <c r="BA269" s="13"/>
      <c r="BB269" s="13"/>
      <c r="BC269" s="13"/>
      <c r="BD269" s="13"/>
      <c r="BE269" s="13"/>
      <c r="BF269" s="13"/>
      <c r="BG269" s="13"/>
      <c r="BH269" s="13"/>
      <c r="BI269" s="13"/>
      <c r="BJ269" s="13"/>
      <c r="BK269" s="13"/>
      <c r="BL269" s="13"/>
      <c r="BM269" s="13"/>
      <c r="BN269" s="13"/>
      <c r="BO269" s="13"/>
      <c r="BP269" s="13"/>
      <c r="BQ269" s="13"/>
      <c r="BR269" s="13"/>
      <c r="BS269" s="13"/>
      <c r="BT269" s="13"/>
      <c r="BU269" s="13"/>
      <c r="BV269" s="13"/>
      <c r="BW269" s="13"/>
      <c r="BX269" s="13"/>
      <c r="BY269" s="13"/>
      <c r="BZ269" s="13"/>
      <c r="CA269" s="13"/>
      <c r="CB269" s="13"/>
      <c r="CC269" s="13"/>
      <c r="CD269" s="13"/>
      <c r="CE269" s="13"/>
      <c r="CF269" s="13"/>
      <c r="CG269" s="13"/>
      <c r="CH269" s="13"/>
      <c r="CI269" s="13"/>
      <c r="CJ269" s="13"/>
      <c r="CK269" s="13"/>
      <c r="CL269" s="13"/>
      <c r="CM269" s="13"/>
      <c r="CN269" s="13"/>
      <c r="CO269" s="13"/>
      <c r="CP269" s="13"/>
      <c r="CQ269" s="13"/>
      <c r="CR269" s="13"/>
      <c r="CS269" s="13"/>
      <c r="CT269" s="13"/>
      <c r="CU269" s="13"/>
      <c r="CV269" s="13"/>
      <c r="CW269" s="13"/>
      <c r="CX269" s="13"/>
      <c r="CY269" s="13"/>
      <c r="CZ269" s="13"/>
      <c r="DA269" s="13"/>
      <c r="DB269" s="13"/>
      <c r="DC269" s="13"/>
      <c r="DD269" s="13"/>
      <c r="DE269" s="13"/>
      <c r="DF269" s="13"/>
      <c r="DG269" s="13"/>
      <c r="DH269" s="13"/>
      <c r="DI269" s="13"/>
      <c r="DJ269" s="13"/>
      <c r="DK269" s="13"/>
      <c r="DL269" s="13"/>
      <c r="DM269" s="13"/>
      <c r="DN269" s="13"/>
      <c r="DO269" s="13"/>
      <c r="DP269" s="13"/>
      <c r="DQ269" s="13"/>
      <c r="DR269" s="13"/>
      <c r="DS269" s="13"/>
      <c r="DT269" s="13"/>
      <c r="DU269" s="13"/>
      <c r="DV269" s="13"/>
      <c r="DW269" s="13"/>
      <c r="DX269" s="13"/>
      <c r="DY269" s="13"/>
      <c r="DZ269" s="13"/>
      <c r="EA269" s="13"/>
      <c r="EB269" s="13"/>
      <c r="EC269" s="13"/>
      <c r="ED269" s="13"/>
      <c r="EE269" s="13"/>
      <c r="EF269" s="13"/>
      <c r="EG269" s="13"/>
      <c r="EH269" s="13"/>
      <c r="EI269" s="13"/>
      <c r="EJ269" s="13"/>
      <c r="EK269" s="13"/>
      <c r="EL269" s="13"/>
      <c r="EM269" s="13"/>
      <c r="EN269" s="13"/>
      <c r="EO269" s="13"/>
      <c r="EP269" s="13"/>
      <c r="EQ269" s="13"/>
      <c r="ER269" s="13"/>
      <c r="ES269" s="13"/>
      <c r="ET269" s="13"/>
      <c r="EU269" s="13"/>
      <c r="EV269" s="13"/>
      <c r="EW269" s="13"/>
      <c r="EX269" s="13"/>
      <c r="EY269" s="13"/>
      <c r="EZ269" s="13"/>
      <c r="FA269" s="13"/>
      <c r="FB269" s="13"/>
      <c r="FC269" s="13"/>
      <c r="FD269" s="13"/>
      <c r="FE269" s="13"/>
      <c r="FF269" s="13"/>
      <c r="FG269" s="13"/>
      <c r="FH269" s="13"/>
      <c r="FI269" s="13"/>
      <c r="FJ269" s="13"/>
      <c r="FK269" s="13"/>
      <c r="FL269" s="13"/>
      <c r="FM269" s="13"/>
      <c r="FN269" s="13"/>
      <c r="FO269" s="13"/>
      <c r="FP269" s="13"/>
      <c r="FQ269" s="13"/>
      <c r="FR269" s="13"/>
      <c r="FS269" s="13"/>
      <c r="FT269" s="13"/>
      <c r="FU269" s="13"/>
      <c r="FV269" s="13"/>
      <c r="FW269" s="13"/>
      <c r="FX269" s="13"/>
      <c r="FY269" s="13"/>
      <c r="FZ269" s="13"/>
      <c r="GA269" s="13"/>
      <c r="GB269" s="13"/>
      <c r="GC269" s="13"/>
      <c r="GD269" s="13"/>
      <c r="GE269" s="13"/>
      <c r="GF269" s="13"/>
      <c r="GG269" s="13"/>
      <c r="GH269" s="13"/>
      <c r="GI269" s="13"/>
      <c r="GJ269" s="13"/>
      <c r="GK269" s="13"/>
      <c r="GL269" s="13"/>
      <c r="GM269" s="13"/>
      <c r="GN269" s="13"/>
      <c r="GO269" s="13"/>
      <c r="GP269" s="13"/>
      <c r="GQ269" s="13"/>
      <c r="GR269" s="13"/>
      <c r="GS269" s="13"/>
      <c r="GT269" s="13"/>
      <c r="GU269" s="13"/>
      <c r="GV269" s="13"/>
      <c r="GW269" s="13"/>
      <c r="GX269" s="13"/>
      <c r="GY269" s="13"/>
      <c r="GZ269" s="13"/>
      <c r="HA269" s="13"/>
      <c r="HB269" s="13"/>
      <c r="HC269" s="13"/>
      <c r="HD269" s="13"/>
      <c r="HE269" s="13"/>
      <c r="HF269" s="13"/>
      <c r="HG269" s="13"/>
      <c r="HH269" s="13"/>
      <c r="HI269" s="13"/>
      <c r="HJ269" s="13"/>
      <c r="HK269" s="13"/>
      <c r="HL269" s="13"/>
      <c r="HM269" s="13"/>
      <c r="HN269" s="13"/>
      <c r="HO269" s="13"/>
      <c r="HP269" s="13"/>
      <c r="HQ269" s="13"/>
      <c r="HR269" s="13"/>
      <c r="HS269" s="13"/>
      <c r="HT269" s="13"/>
      <c r="HU269" s="13"/>
      <c r="HV269" s="13"/>
      <c r="HW269" s="13"/>
      <c r="HX269" s="13"/>
      <c r="HY269" s="13"/>
      <c r="HZ269" s="13"/>
      <c r="IA269" s="13"/>
      <c r="IB269" s="13"/>
      <c r="IC269" s="13"/>
      <c r="ID269" s="13"/>
      <c r="IE269" s="13"/>
      <c r="IF269" s="13"/>
      <c r="IG269" s="13"/>
      <c r="IH269" s="13"/>
      <c r="II269" s="13"/>
      <c r="IJ269" s="13"/>
      <c r="IK269" s="13"/>
    </row>
    <row r="270" spans="2:245" s="14" customFormat="1" ht="21" customHeight="1" x14ac:dyDescent="0.3">
      <c r="B270" s="77"/>
      <c r="C270" s="85" t="s">
        <v>264</v>
      </c>
      <c r="D270" s="67">
        <v>-17315398.129999999</v>
      </c>
      <c r="E270" s="67"/>
      <c r="F270" s="67">
        <v>-1890110.02</v>
      </c>
      <c r="G270" s="68">
        <f>F270/D270*100</f>
        <v>10.915775691725317</v>
      </c>
      <c r="H270" s="67">
        <f>F270-D270</f>
        <v>15425288.109999999</v>
      </c>
      <c r="I270" s="67">
        <v>-14649449</v>
      </c>
      <c r="J270" s="67"/>
      <c r="K270" s="67">
        <v>-69214.81</v>
      </c>
      <c r="L270" s="69">
        <f>K270/I270*100</f>
        <v>0.47247381113105347</v>
      </c>
      <c r="M270" s="67">
        <f>K270-I270</f>
        <v>14580234.189999999</v>
      </c>
      <c r="N270" s="67">
        <f t="shared" si="139"/>
        <v>-31964847.129999999</v>
      </c>
      <c r="O270" s="67"/>
      <c r="P270" s="67">
        <f t="shared" si="141"/>
        <v>-1959324.83</v>
      </c>
      <c r="Q270" s="70">
        <f>P270/N270*100</f>
        <v>6.129623651980844</v>
      </c>
      <c r="R270" s="67">
        <f>P270-N270</f>
        <v>30005522.299999997</v>
      </c>
      <c r="S270" s="46"/>
      <c r="T270" s="15"/>
      <c r="U270" s="13"/>
      <c r="V270" s="13"/>
      <c r="W270" s="13"/>
      <c r="X270" s="13"/>
      <c r="Y270" s="13"/>
      <c r="Z270" s="13"/>
      <c r="AA270" s="13"/>
      <c r="AB270" s="13"/>
      <c r="AC270" s="13"/>
      <c r="AD270" s="13"/>
      <c r="AE270" s="13"/>
      <c r="AF270" s="13"/>
      <c r="AG270" s="13"/>
      <c r="AH270" s="13"/>
      <c r="AI270" s="13"/>
      <c r="AJ270" s="13"/>
      <c r="AK270" s="13"/>
      <c r="AL270" s="13"/>
      <c r="AM270" s="13"/>
      <c r="AN270" s="13"/>
      <c r="AO270" s="13"/>
      <c r="AP270" s="13"/>
      <c r="AQ270" s="13"/>
      <c r="AR270" s="13"/>
      <c r="AS270" s="13"/>
      <c r="AT270" s="13"/>
      <c r="AU270" s="13"/>
      <c r="AV270" s="13"/>
      <c r="AW270" s="13"/>
      <c r="AX270" s="13"/>
      <c r="AY270" s="13"/>
      <c r="AZ270" s="13"/>
      <c r="BA270" s="13"/>
      <c r="BB270" s="13"/>
      <c r="BC270" s="13"/>
      <c r="BD270" s="13"/>
      <c r="BE270" s="13"/>
      <c r="BF270" s="13"/>
      <c r="BG270" s="13"/>
      <c r="BH270" s="13"/>
      <c r="BI270" s="13"/>
      <c r="BJ270" s="13"/>
      <c r="BK270" s="13"/>
      <c r="BL270" s="13"/>
      <c r="BM270" s="13"/>
      <c r="BN270" s="13"/>
      <c r="BO270" s="13"/>
      <c r="BP270" s="13"/>
      <c r="BQ270" s="13"/>
      <c r="BR270" s="13"/>
      <c r="BS270" s="13"/>
      <c r="BT270" s="13"/>
      <c r="BU270" s="13"/>
      <c r="BV270" s="13"/>
      <c r="BW270" s="13"/>
      <c r="BX270" s="13"/>
      <c r="BY270" s="13"/>
      <c r="BZ270" s="13"/>
      <c r="CA270" s="13"/>
      <c r="CB270" s="13"/>
      <c r="CC270" s="13"/>
      <c r="CD270" s="13"/>
      <c r="CE270" s="13"/>
      <c r="CF270" s="13"/>
      <c r="CG270" s="13"/>
      <c r="CH270" s="13"/>
      <c r="CI270" s="13"/>
      <c r="CJ270" s="13"/>
      <c r="CK270" s="13"/>
      <c r="CL270" s="13"/>
      <c r="CM270" s="13"/>
      <c r="CN270" s="13"/>
      <c r="CO270" s="13"/>
      <c r="CP270" s="13"/>
      <c r="CQ270" s="13"/>
      <c r="CR270" s="13"/>
      <c r="CS270" s="13"/>
      <c r="CT270" s="13"/>
      <c r="CU270" s="13"/>
      <c r="CV270" s="13"/>
      <c r="CW270" s="13"/>
      <c r="CX270" s="13"/>
      <c r="CY270" s="13"/>
      <c r="CZ270" s="13"/>
      <c r="DA270" s="13"/>
      <c r="DB270" s="13"/>
      <c r="DC270" s="13"/>
      <c r="DD270" s="13"/>
      <c r="DE270" s="13"/>
      <c r="DF270" s="13"/>
      <c r="DG270" s="13"/>
      <c r="DH270" s="13"/>
      <c r="DI270" s="13"/>
      <c r="DJ270" s="13"/>
      <c r="DK270" s="13"/>
      <c r="DL270" s="13"/>
      <c r="DM270" s="13"/>
      <c r="DN270" s="13"/>
      <c r="DO270" s="13"/>
      <c r="DP270" s="13"/>
      <c r="DQ270" s="13"/>
      <c r="DR270" s="13"/>
      <c r="DS270" s="13"/>
      <c r="DT270" s="13"/>
      <c r="DU270" s="13"/>
      <c r="DV270" s="13"/>
      <c r="DW270" s="13"/>
      <c r="DX270" s="13"/>
      <c r="DY270" s="13"/>
      <c r="DZ270" s="13"/>
      <c r="EA270" s="13"/>
      <c r="EB270" s="13"/>
      <c r="EC270" s="13"/>
      <c r="ED270" s="13"/>
      <c r="EE270" s="13"/>
      <c r="EF270" s="13"/>
      <c r="EG270" s="13"/>
      <c r="EH270" s="13"/>
      <c r="EI270" s="13"/>
      <c r="EJ270" s="13"/>
      <c r="EK270" s="13"/>
      <c r="EL270" s="13"/>
      <c r="EM270" s="13"/>
      <c r="EN270" s="13"/>
      <c r="EO270" s="13"/>
      <c r="EP270" s="13"/>
      <c r="EQ270" s="13"/>
      <c r="ER270" s="13"/>
      <c r="ES270" s="13"/>
      <c r="ET270" s="13"/>
      <c r="EU270" s="13"/>
      <c r="EV270" s="13"/>
      <c r="EW270" s="13"/>
      <c r="EX270" s="13"/>
      <c r="EY270" s="13"/>
      <c r="EZ270" s="13"/>
      <c r="FA270" s="13"/>
      <c r="FB270" s="13"/>
      <c r="FC270" s="13"/>
      <c r="FD270" s="13"/>
      <c r="FE270" s="13"/>
      <c r="FF270" s="13"/>
      <c r="FG270" s="13"/>
      <c r="FH270" s="13"/>
      <c r="FI270" s="13"/>
      <c r="FJ270" s="13"/>
      <c r="FK270" s="13"/>
      <c r="FL270" s="13"/>
      <c r="FM270" s="13"/>
      <c r="FN270" s="13"/>
      <c r="FO270" s="13"/>
      <c r="FP270" s="13"/>
      <c r="FQ270" s="13"/>
      <c r="FR270" s="13"/>
      <c r="FS270" s="13"/>
      <c r="FT270" s="13"/>
      <c r="FU270" s="13"/>
      <c r="FV270" s="13"/>
      <c r="FW270" s="13"/>
      <c r="FX270" s="13"/>
      <c r="FY270" s="13"/>
      <c r="FZ270" s="13"/>
      <c r="GA270" s="13"/>
      <c r="GB270" s="13"/>
      <c r="GC270" s="13"/>
      <c r="GD270" s="13"/>
      <c r="GE270" s="13"/>
      <c r="GF270" s="13"/>
      <c r="GG270" s="13"/>
      <c r="GH270" s="13"/>
      <c r="GI270" s="13"/>
      <c r="GJ270" s="13"/>
      <c r="GK270" s="13"/>
      <c r="GL270" s="13"/>
      <c r="GM270" s="13"/>
      <c r="GN270" s="13"/>
      <c r="GO270" s="13"/>
      <c r="GP270" s="13"/>
      <c r="GQ270" s="13"/>
      <c r="GR270" s="13"/>
      <c r="GS270" s="13"/>
      <c r="GT270" s="13"/>
      <c r="GU270" s="13"/>
      <c r="GV270" s="13"/>
      <c r="GW270" s="13"/>
      <c r="GX270" s="13"/>
      <c r="GY270" s="13"/>
      <c r="GZ270" s="13"/>
      <c r="HA270" s="13"/>
      <c r="HB270" s="13"/>
      <c r="HC270" s="13"/>
      <c r="HD270" s="13"/>
      <c r="HE270" s="13"/>
      <c r="HF270" s="13"/>
      <c r="HG270" s="13"/>
      <c r="HH270" s="13"/>
      <c r="HI270" s="13"/>
      <c r="HJ270" s="13"/>
      <c r="HK270" s="13"/>
      <c r="HL270" s="13"/>
      <c r="HM270" s="13"/>
      <c r="HN270" s="13"/>
      <c r="HO270" s="13"/>
      <c r="HP270" s="13"/>
      <c r="HQ270" s="13"/>
      <c r="HR270" s="13"/>
      <c r="HS270" s="13"/>
      <c r="HT270" s="13"/>
      <c r="HU270" s="13"/>
      <c r="HV270" s="13"/>
      <c r="HW270" s="13"/>
      <c r="HX270" s="13"/>
      <c r="HY270" s="13"/>
      <c r="HZ270" s="13"/>
      <c r="IA270" s="13"/>
      <c r="IB270" s="13"/>
      <c r="IC270" s="13"/>
      <c r="ID270" s="13"/>
      <c r="IE270" s="13"/>
      <c r="IF270" s="13"/>
      <c r="IG270" s="13"/>
      <c r="IH270" s="13"/>
      <c r="II270" s="13"/>
      <c r="IJ270" s="13"/>
      <c r="IK270" s="13"/>
    </row>
    <row r="271" spans="2:245" s="14" customFormat="1" ht="42" hidden="1" customHeight="1" x14ac:dyDescent="0.3">
      <c r="B271" s="77"/>
      <c r="C271" s="95" t="s">
        <v>265</v>
      </c>
      <c r="D271" s="67">
        <f>SUM(D272:D273)</f>
        <v>0</v>
      </c>
      <c r="E271" s="67"/>
      <c r="F271" s="67">
        <f>SUM(F272:F273)</f>
        <v>0</v>
      </c>
      <c r="G271" s="68">
        <v>0</v>
      </c>
      <c r="H271" s="67">
        <f>F271-D271</f>
        <v>0</v>
      </c>
      <c r="I271" s="67">
        <f>SUM(I272:I273)</f>
        <v>0</v>
      </c>
      <c r="J271" s="67"/>
      <c r="K271" s="67">
        <f>SUM(K272:K273)</f>
        <v>0</v>
      </c>
      <c r="L271" s="69">
        <v>0</v>
      </c>
      <c r="M271" s="67">
        <f t="shared" ref="M271:M279" si="159">K271-I271</f>
        <v>0</v>
      </c>
      <c r="N271" s="67">
        <f t="shared" si="139"/>
        <v>0</v>
      </c>
      <c r="O271" s="67"/>
      <c r="P271" s="67">
        <f t="shared" si="141"/>
        <v>0</v>
      </c>
      <c r="Q271" s="70">
        <v>0</v>
      </c>
      <c r="R271" s="67">
        <f t="shared" ref="R271:R279" si="160">P271-N271</f>
        <v>0</v>
      </c>
      <c r="S271" s="46"/>
      <c r="T271" s="15"/>
      <c r="U271" s="13"/>
      <c r="V271" s="13"/>
      <c r="W271" s="13"/>
      <c r="X271" s="13"/>
      <c r="Y271" s="13"/>
      <c r="Z271" s="13"/>
      <c r="AA271" s="13"/>
      <c r="AB271" s="13"/>
      <c r="AC271" s="13"/>
      <c r="AD271" s="13"/>
      <c r="AE271" s="13"/>
      <c r="AF271" s="13"/>
      <c r="AG271" s="13"/>
      <c r="AH271" s="13"/>
      <c r="AI271" s="13"/>
      <c r="AJ271" s="13"/>
      <c r="AK271" s="13"/>
      <c r="AL271" s="13"/>
      <c r="AM271" s="13"/>
      <c r="AN271" s="13"/>
      <c r="AO271" s="13"/>
      <c r="AP271" s="13"/>
      <c r="AQ271" s="13"/>
      <c r="AR271" s="13"/>
      <c r="AS271" s="13"/>
      <c r="AT271" s="13"/>
      <c r="AU271" s="13"/>
      <c r="AV271" s="13"/>
      <c r="AW271" s="13"/>
      <c r="AX271" s="13"/>
      <c r="AY271" s="13"/>
      <c r="AZ271" s="13"/>
      <c r="BA271" s="13"/>
      <c r="BB271" s="13"/>
      <c r="BC271" s="13"/>
      <c r="BD271" s="13"/>
      <c r="BE271" s="13"/>
      <c r="BF271" s="13"/>
      <c r="BG271" s="13"/>
      <c r="BH271" s="13"/>
      <c r="BI271" s="13"/>
      <c r="BJ271" s="13"/>
      <c r="BK271" s="13"/>
      <c r="BL271" s="13"/>
      <c r="BM271" s="13"/>
      <c r="BN271" s="13"/>
      <c r="BO271" s="13"/>
      <c r="BP271" s="13"/>
      <c r="BQ271" s="13"/>
      <c r="BR271" s="13"/>
      <c r="BS271" s="13"/>
      <c r="BT271" s="13"/>
      <c r="BU271" s="13"/>
      <c r="BV271" s="13"/>
      <c r="BW271" s="13"/>
      <c r="BX271" s="13"/>
      <c r="BY271" s="13"/>
      <c r="BZ271" s="13"/>
      <c r="CA271" s="13"/>
      <c r="CB271" s="13"/>
      <c r="CC271" s="13"/>
      <c r="CD271" s="13"/>
      <c r="CE271" s="13"/>
      <c r="CF271" s="13"/>
      <c r="CG271" s="13"/>
      <c r="CH271" s="13"/>
      <c r="CI271" s="13"/>
      <c r="CJ271" s="13"/>
      <c r="CK271" s="13"/>
      <c r="CL271" s="13"/>
      <c r="CM271" s="13"/>
      <c r="CN271" s="13"/>
      <c r="CO271" s="13"/>
      <c r="CP271" s="13"/>
      <c r="CQ271" s="13"/>
      <c r="CR271" s="13"/>
      <c r="CS271" s="13"/>
      <c r="CT271" s="13"/>
      <c r="CU271" s="13"/>
      <c r="CV271" s="13"/>
      <c r="CW271" s="13"/>
      <c r="CX271" s="13"/>
      <c r="CY271" s="13"/>
      <c r="CZ271" s="13"/>
      <c r="DA271" s="13"/>
      <c r="DB271" s="13"/>
      <c r="DC271" s="13"/>
      <c r="DD271" s="13"/>
      <c r="DE271" s="13"/>
      <c r="DF271" s="13"/>
      <c r="DG271" s="13"/>
      <c r="DH271" s="13"/>
      <c r="DI271" s="13"/>
      <c r="DJ271" s="13"/>
      <c r="DK271" s="13"/>
      <c r="DL271" s="13"/>
      <c r="DM271" s="13"/>
      <c r="DN271" s="13"/>
      <c r="DO271" s="13"/>
      <c r="DP271" s="13"/>
      <c r="DQ271" s="13"/>
      <c r="DR271" s="13"/>
      <c r="DS271" s="13"/>
      <c r="DT271" s="13"/>
      <c r="DU271" s="13"/>
      <c r="DV271" s="13"/>
      <c r="DW271" s="13"/>
      <c r="DX271" s="13"/>
      <c r="DY271" s="13"/>
      <c r="DZ271" s="13"/>
      <c r="EA271" s="13"/>
      <c r="EB271" s="13"/>
      <c r="EC271" s="13"/>
      <c r="ED271" s="13"/>
      <c r="EE271" s="13"/>
      <c r="EF271" s="13"/>
      <c r="EG271" s="13"/>
      <c r="EH271" s="13"/>
      <c r="EI271" s="13"/>
      <c r="EJ271" s="13"/>
      <c r="EK271" s="13"/>
      <c r="EL271" s="13"/>
      <c r="EM271" s="13"/>
      <c r="EN271" s="13"/>
      <c r="EO271" s="13"/>
      <c r="EP271" s="13"/>
      <c r="EQ271" s="13"/>
      <c r="ER271" s="13"/>
      <c r="ES271" s="13"/>
      <c r="ET271" s="13"/>
      <c r="EU271" s="13"/>
      <c r="EV271" s="13"/>
      <c r="EW271" s="13"/>
      <c r="EX271" s="13"/>
      <c r="EY271" s="13"/>
      <c r="EZ271" s="13"/>
      <c r="FA271" s="13"/>
      <c r="FB271" s="13"/>
      <c r="FC271" s="13"/>
      <c r="FD271" s="13"/>
      <c r="FE271" s="13"/>
      <c r="FF271" s="13"/>
      <c r="FG271" s="13"/>
      <c r="FH271" s="13"/>
      <c r="FI271" s="13"/>
      <c r="FJ271" s="13"/>
      <c r="FK271" s="13"/>
      <c r="FL271" s="13"/>
      <c r="FM271" s="13"/>
      <c r="FN271" s="13"/>
      <c r="FO271" s="13"/>
      <c r="FP271" s="13"/>
      <c r="FQ271" s="13"/>
      <c r="FR271" s="13"/>
      <c r="FS271" s="13"/>
      <c r="FT271" s="13"/>
      <c r="FU271" s="13"/>
      <c r="FV271" s="13"/>
      <c r="FW271" s="13"/>
      <c r="FX271" s="13"/>
      <c r="FY271" s="13"/>
      <c r="FZ271" s="13"/>
      <c r="GA271" s="13"/>
      <c r="GB271" s="13"/>
      <c r="GC271" s="13"/>
      <c r="GD271" s="13"/>
      <c r="GE271" s="13"/>
      <c r="GF271" s="13"/>
      <c r="GG271" s="13"/>
      <c r="GH271" s="13"/>
      <c r="GI271" s="13"/>
      <c r="GJ271" s="13"/>
      <c r="GK271" s="13"/>
      <c r="GL271" s="13"/>
      <c r="GM271" s="13"/>
      <c r="GN271" s="13"/>
      <c r="GO271" s="13"/>
      <c r="GP271" s="13"/>
      <c r="GQ271" s="13"/>
      <c r="GR271" s="13"/>
      <c r="GS271" s="13"/>
      <c r="GT271" s="13"/>
      <c r="GU271" s="13"/>
      <c r="GV271" s="13"/>
      <c r="GW271" s="13"/>
      <c r="GX271" s="13"/>
      <c r="GY271" s="13"/>
      <c r="GZ271" s="13"/>
      <c r="HA271" s="13"/>
      <c r="HB271" s="13"/>
      <c r="HC271" s="13"/>
      <c r="HD271" s="13"/>
      <c r="HE271" s="13"/>
      <c r="HF271" s="13"/>
      <c r="HG271" s="13"/>
      <c r="HH271" s="13"/>
      <c r="HI271" s="13"/>
      <c r="HJ271" s="13"/>
      <c r="HK271" s="13"/>
      <c r="HL271" s="13"/>
      <c r="HM271" s="13"/>
      <c r="HN271" s="13"/>
      <c r="HO271" s="13"/>
      <c r="HP271" s="13"/>
      <c r="HQ271" s="13"/>
      <c r="HR271" s="13"/>
      <c r="HS271" s="13"/>
      <c r="HT271" s="13"/>
      <c r="HU271" s="13"/>
      <c r="HV271" s="13"/>
      <c r="HW271" s="13"/>
      <c r="HX271" s="13"/>
      <c r="HY271" s="13"/>
      <c r="HZ271" s="13"/>
      <c r="IA271" s="13"/>
      <c r="IB271" s="13"/>
      <c r="IC271" s="13"/>
      <c r="ID271" s="13"/>
      <c r="IE271" s="13"/>
      <c r="IF271" s="13"/>
      <c r="IG271" s="13"/>
      <c r="IH271" s="13"/>
      <c r="II271" s="13"/>
      <c r="IJ271" s="13"/>
      <c r="IK271" s="13"/>
    </row>
    <row r="272" spans="2:245" s="14" customFormat="1" ht="18.75" hidden="1" customHeight="1" x14ac:dyDescent="0.3">
      <c r="B272" s="77"/>
      <c r="C272" s="85" t="s">
        <v>266</v>
      </c>
      <c r="D272" s="67"/>
      <c r="E272" s="67"/>
      <c r="F272" s="67"/>
      <c r="G272" s="68" t="e">
        <f t="shared" ref="G272:G279" si="161">F272/D272*100</f>
        <v>#DIV/0!</v>
      </c>
      <c r="H272" s="67">
        <f t="shared" ref="H272:H279" si="162">F272-D272</f>
        <v>0</v>
      </c>
      <c r="I272" s="67"/>
      <c r="J272" s="67"/>
      <c r="K272" s="67"/>
      <c r="L272" s="69" t="e">
        <f>K272/I272*100</f>
        <v>#DIV/0!</v>
      </c>
      <c r="M272" s="67">
        <f t="shared" si="159"/>
        <v>0</v>
      </c>
      <c r="N272" s="67">
        <f t="shared" si="139"/>
        <v>0</v>
      </c>
      <c r="O272" s="67"/>
      <c r="P272" s="67">
        <f t="shared" si="141"/>
        <v>0</v>
      </c>
      <c r="Q272" s="70" t="e">
        <f>P272/N272*100</f>
        <v>#DIV/0!</v>
      </c>
      <c r="R272" s="67">
        <f t="shared" si="160"/>
        <v>0</v>
      </c>
      <c r="S272" s="46"/>
      <c r="T272" s="15"/>
      <c r="U272" s="13"/>
      <c r="V272" s="13"/>
      <c r="W272" s="13"/>
      <c r="X272" s="13"/>
      <c r="Y272" s="13"/>
      <c r="Z272" s="13"/>
      <c r="AA272" s="13"/>
      <c r="AB272" s="13"/>
      <c r="AC272" s="13"/>
      <c r="AD272" s="13"/>
      <c r="AE272" s="13"/>
      <c r="AF272" s="13"/>
      <c r="AG272" s="13"/>
      <c r="AH272" s="13"/>
      <c r="AI272" s="13"/>
      <c r="AJ272" s="13"/>
      <c r="AK272" s="13"/>
      <c r="AL272" s="13"/>
      <c r="AM272" s="13"/>
      <c r="AN272" s="13"/>
      <c r="AO272" s="13"/>
      <c r="AP272" s="13"/>
      <c r="AQ272" s="13"/>
      <c r="AR272" s="13"/>
      <c r="AS272" s="13"/>
      <c r="AT272" s="13"/>
      <c r="AU272" s="13"/>
      <c r="AV272" s="13"/>
      <c r="AW272" s="13"/>
      <c r="AX272" s="13"/>
      <c r="AY272" s="13"/>
      <c r="AZ272" s="13"/>
      <c r="BA272" s="13"/>
      <c r="BB272" s="13"/>
      <c r="BC272" s="13"/>
      <c r="BD272" s="13"/>
      <c r="BE272" s="13"/>
      <c r="BF272" s="13"/>
      <c r="BG272" s="13"/>
      <c r="BH272" s="13"/>
      <c r="BI272" s="13"/>
      <c r="BJ272" s="13"/>
      <c r="BK272" s="13"/>
      <c r="BL272" s="13"/>
      <c r="BM272" s="13"/>
      <c r="BN272" s="13"/>
      <c r="BO272" s="13"/>
      <c r="BP272" s="13"/>
      <c r="BQ272" s="13"/>
      <c r="BR272" s="13"/>
      <c r="BS272" s="13"/>
      <c r="BT272" s="13"/>
      <c r="BU272" s="13"/>
      <c r="BV272" s="13"/>
      <c r="BW272" s="13"/>
      <c r="BX272" s="13"/>
      <c r="BY272" s="13"/>
      <c r="BZ272" s="13"/>
      <c r="CA272" s="13"/>
      <c r="CB272" s="13"/>
      <c r="CC272" s="13"/>
      <c r="CD272" s="13"/>
      <c r="CE272" s="13"/>
      <c r="CF272" s="13"/>
      <c r="CG272" s="13"/>
      <c r="CH272" s="13"/>
      <c r="CI272" s="13"/>
      <c r="CJ272" s="13"/>
      <c r="CK272" s="13"/>
      <c r="CL272" s="13"/>
      <c r="CM272" s="13"/>
      <c r="CN272" s="13"/>
      <c r="CO272" s="13"/>
      <c r="CP272" s="13"/>
      <c r="CQ272" s="13"/>
      <c r="CR272" s="13"/>
      <c r="CS272" s="13"/>
      <c r="CT272" s="13"/>
      <c r="CU272" s="13"/>
      <c r="CV272" s="13"/>
      <c r="CW272" s="13"/>
      <c r="CX272" s="13"/>
      <c r="CY272" s="13"/>
      <c r="CZ272" s="13"/>
      <c r="DA272" s="13"/>
      <c r="DB272" s="13"/>
      <c r="DC272" s="13"/>
      <c r="DD272" s="13"/>
      <c r="DE272" s="13"/>
      <c r="DF272" s="13"/>
      <c r="DG272" s="13"/>
      <c r="DH272" s="13"/>
      <c r="DI272" s="13"/>
      <c r="DJ272" s="13"/>
      <c r="DK272" s="13"/>
      <c r="DL272" s="13"/>
      <c r="DM272" s="13"/>
      <c r="DN272" s="13"/>
      <c r="DO272" s="13"/>
      <c r="DP272" s="13"/>
      <c r="DQ272" s="13"/>
      <c r="DR272" s="13"/>
      <c r="DS272" s="13"/>
      <c r="DT272" s="13"/>
      <c r="DU272" s="13"/>
      <c r="DV272" s="13"/>
      <c r="DW272" s="13"/>
      <c r="DX272" s="13"/>
      <c r="DY272" s="13"/>
      <c r="DZ272" s="13"/>
      <c r="EA272" s="13"/>
      <c r="EB272" s="13"/>
      <c r="EC272" s="13"/>
      <c r="ED272" s="13"/>
      <c r="EE272" s="13"/>
      <c r="EF272" s="13"/>
      <c r="EG272" s="13"/>
      <c r="EH272" s="13"/>
      <c r="EI272" s="13"/>
      <c r="EJ272" s="13"/>
      <c r="EK272" s="13"/>
      <c r="EL272" s="13"/>
      <c r="EM272" s="13"/>
      <c r="EN272" s="13"/>
      <c r="EO272" s="13"/>
      <c r="EP272" s="13"/>
      <c r="EQ272" s="13"/>
      <c r="ER272" s="13"/>
      <c r="ES272" s="13"/>
      <c r="ET272" s="13"/>
      <c r="EU272" s="13"/>
      <c r="EV272" s="13"/>
      <c r="EW272" s="13"/>
      <c r="EX272" s="13"/>
      <c r="EY272" s="13"/>
      <c r="EZ272" s="13"/>
      <c r="FA272" s="13"/>
      <c r="FB272" s="13"/>
      <c r="FC272" s="13"/>
      <c r="FD272" s="13"/>
      <c r="FE272" s="13"/>
      <c r="FF272" s="13"/>
      <c r="FG272" s="13"/>
      <c r="FH272" s="13"/>
      <c r="FI272" s="13"/>
      <c r="FJ272" s="13"/>
      <c r="FK272" s="13"/>
      <c r="FL272" s="13"/>
      <c r="FM272" s="13"/>
      <c r="FN272" s="13"/>
      <c r="FO272" s="13"/>
      <c r="FP272" s="13"/>
      <c r="FQ272" s="13"/>
      <c r="FR272" s="13"/>
      <c r="FS272" s="13"/>
      <c r="FT272" s="13"/>
      <c r="FU272" s="13"/>
      <c r="FV272" s="13"/>
      <c r="FW272" s="13"/>
      <c r="FX272" s="13"/>
      <c r="FY272" s="13"/>
      <c r="FZ272" s="13"/>
      <c r="GA272" s="13"/>
      <c r="GB272" s="13"/>
      <c r="GC272" s="13"/>
      <c r="GD272" s="13"/>
      <c r="GE272" s="13"/>
      <c r="GF272" s="13"/>
      <c r="GG272" s="13"/>
      <c r="GH272" s="13"/>
      <c r="GI272" s="13"/>
      <c r="GJ272" s="13"/>
      <c r="GK272" s="13"/>
      <c r="GL272" s="13"/>
      <c r="GM272" s="13"/>
      <c r="GN272" s="13"/>
      <c r="GO272" s="13"/>
      <c r="GP272" s="13"/>
      <c r="GQ272" s="13"/>
      <c r="GR272" s="13"/>
      <c r="GS272" s="13"/>
      <c r="GT272" s="13"/>
      <c r="GU272" s="13"/>
      <c r="GV272" s="13"/>
      <c r="GW272" s="13"/>
      <c r="GX272" s="13"/>
      <c r="GY272" s="13"/>
      <c r="GZ272" s="13"/>
      <c r="HA272" s="13"/>
      <c r="HB272" s="13"/>
      <c r="HC272" s="13"/>
      <c r="HD272" s="13"/>
      <c r="HE272" s="13"/>
      <c r="HF272" s="13"/>
      <c r="HG272" s="13"/>
      <c r="HH272" s="13"/>
      <c r="HI272" s="13"/>
      <c r="HJ272" s="13"/>
      <c r="HK272" s="13"/>
      <c r="HL272" s="13"/>
      <c r="HM272" s="13"/>
      <c r="HN272" s="13"/>
      <c r="HO272" s="13"/>
      <c r="HP272" s="13"/>
      <c r="HQ272" s="13"/>
      <c r="HR272" s="13"/>
      <c r="HS272" s="13"/>
      <c r="HT272" s="13"/>
      <c r="HU272" s="13"/>
      <c r="HV272" s="13"/>
      <c r="HW272" s="13"/>
      <c r="HX272" s="13"/>
      <c r="HY272" s="13"/>
      <c r="HZ272" s="13"/>
      <c r="IA272" s="13"/>
      <c r="IB272" s="13"/>
      <c r="IC272" s="13"/>
      <c r="ID272" s="13"/>
      <c r="IE272" s="13"/>
      <c r="IF272" s="13"/>
      <c r="IG272" s="13"/>
      <c r="IH272" s="13"/>
      <c r="II272" s="13"/>
      <c r="IJ272" s="13"/>
      <c r="IK272" s="13"/>
    </row>
    <row r="273" spans="2:245" s="14" customFormat="1" ht="42" hidden="1" customHeight="1" x14ac:dyDescent="0.3">
      <c r="B273" s="77"/>
      <c r="C273" s="85" t="s">
        <v>267</v>
      </c>
      <c r="D273" s="67"/>
      <c r="E273" s="67"/>
      <c r="F273" s="67"/>
      <c r="G273" s="68" t="e">
        <f t="shared" si="161"/>
        <v>#DIV/0!</v>
      </c>
      <c r="H273" s="67">
        <f t="shared" si="162"/>
        <v>0</v>
      </c>
      <c r="I273" s="67"/>
      <c r="J273" s="67"/>
      <c r="K273" s="67"/>
      <c r="L273" s="69" t="e">
        <f>K273/I273*100</f>
        <v>#DIV/0!</v>
      </c>
      <c r="M273" s="67">
        <f t="shared" si="159"/>
        <v>0</v>
      </c>
      <c r="N273" s="67">
        <f t="shared" si="139"/>
        <v>0</v>
      </c>
      <c r="O273" s="67"/>
      <c r="P273" s="67">
        <f t="shared" si="141"/>
        <v>0</v>
      </c>
      <c r="Q273" s="70" t="e">
        <f>P273/N273*100</f>
        <v>#DIV/0!</v>
      </c>
      <c r="R273" s="67">
        <f t="shared" si="160"/>
        <v>0</v>
      </c>
      <c r="S273" s="46"/>
      <c r="T273" s="15"/>
      <c r="U273" s="13"/>
      <c r="V273" s="13"/>
      <c r="W273" s="13"/>
      <c r="X273" s="13"/>
      <c r="Y273" s="13"/>
      <c r="Z273" s="13"/>
      <c r="AA273" s="13"/>
      <c r="AB273" s="13"/>
      <c r="AC273" s="13"/>
      <c r="AD273" s="13"/>
      <c r="AE273" s="13"/>
      <c r="AF273" s="13"/>
      <c r="AG273" s="13"/>
      <c r="AH273" s="13"/>
      <c r="AI273" s="13"/>
      <c r="AJ273" s="13"/>
      <c r="AK273" s="13"/>
      <c r="AL273" s="13"/>
      <c r="AM273" s="13"/>
      <c r="AN273" s="13"/>
      <c r="AO273" s="13"/>
      <c r="AP273" s="13"/>
      <c r="AQ273" s="13"/>
      <c r="AR273" s="13"/>
      <c r="AS273" s="13"/>
      <c r="AT273" s="13"/>
      <c r="AU273" s="13"/>
      <c r="AV273" s="13"/>
      <c r="AW273" s="13"/>
      <c r="AX273" s="13"/>
      <c r="AY273" s="13"/>
      <c r="AZ273" s="13"/>
      <c r="BA273" s="13"/>
      <c r="BB273" s="13"/>
      <c r="BC273" s="13"/>
      <c r="BD273" s="13"/>
      <c r="BE273" s="13"/>
      <c r="BF273" s="13"/>
      <c r="BG273" s="13"/>
      <c r="BH273" s="13"/>
      <c r="BI273" s="13"/>
      <c r="BJ273" s="13"/>
      <c r="BK273" s="13"/>
      <c r="BL273" s="13"/>
      <c r="BM273" s="13"/>
      <c r="BN273" s="13"/>
      <c r="BO273" s="13"/>
      <c r="BP273" s="13"/>
      <c r="BQ273" s="13"/>
      <c r="BR273" s="13"/>
      <c r="BS273" s="13"/>
      <c r="BT273" s="13"/>
      <c r="BU273" s="13"/>
      <c r="BV273" s="13"/>
      <c r="BW273" s="13"/>
      <c r="BX273" s="13"/>
      <c r="BY273" s="13"/>
      <c r="BZ273" s="13"/>
      <c r="CA273" s="13"/>
      <c r="CB273" s="13"/>
      <c r="CC273" s="13"/>
      <c r="CD273" s="13"/>
      <c r="CE273" s="13"/>
      <c r="CF273" s="13"/>
      <c r="CG273" s="13"/>
      <c r="CH273" s="13"/>
      <c r="CI273" s="13"/>
      <c r="CJ273" s="13"/>
      <c r="CK273" s="13"/>
      <c r="CL273" s="13"/>
      <c r="CM273" s="13"/>
      <c r="CN273" s="13"/>
      <c r="CO273" s="13"/>
      <c r="CP273" s="13"/>
      <c r="CQ273" s="13"/>
      <c r="CR273" s="13"/>
      <c r="CS273" s="13"/>
      <c r="CT273" s="13"/>
      <c r="CU273" s="13"/>
      <c r="CV273" s="13"/>
      <c r="CW273" s="13"/>
      <c r="CX273" s="13"/>
      <c r="CY273" s="13"/>
      <c r="CZ273" s="13"/>
      <c r="DA273" s="13"/>
      <c r="DB273" s="13"/>
      <c r="DC273" s="13"/>
      <c r="DD273" s="13"/>
      <c r="DE273" s="13"/>
      <c r="DF273" s="13"/>
      <c r="DG273" s="13"/>
      <c r="DH273" s="13"/>
      <c r="DI273" s="13"/>
      <c r="DJ273" s="13"/>
      <c r="DK273" s="13"/>
      <c r="DL273" s="13"/>
      <c r="DM273" s="13"/>
      <c r="DN273" s="13"/>
      <c r="DO273" s="13"/>
      <c r="DP273" s="13"/>
      <c r="DQ273" s="13"/>
      <c r="DR273" s="13"/>
      <c r="DS273" s="13"/>
      <c r="DT273" s="13"/>
      <c r="DU273" s="13"/>
      <c r="DV273" s="13"/>
      <c r="DW273" s="13"/>
      <c r="DX273" s="13"/>
      <c r="DY273" s="13"/>
      <c r="DZ273" s="13"/>
      <c r="EA273" s="13"/>
      <c r="EB273" s="13"/>
      <c r="EC273" s="13"/>
      <c r="ED273" s="13"/>
      <c r="EE273" s="13"/>
      <c r="EF273" s="13"/>
      <c r="EG273" s="13"/>
      <c r="EH273" s="13"/>
      <c r="EI273" s="13"/>
      <c r="EJ273" s="13"/>
      <c r="EK273" s="13"/>
      <c r="EL273" s="13"/>
      <c r="EM273" s="13"/>
      <c r="EN273" s="13"/>
      <c r="EO273" s="13"/>
      <c r="EP273" s="13"/>
      <c r="EQ273" s="13"/>
      <c r="ER273" s="13"/>
      <c r="ES273" s="13"/>
      <c r="ET273" s="13"/>
      <c r="EU273" s="13"/>
      <c r="EV273" s="13"/>
      <c r="EW273" s="13"/>
      <c r="EX273" s="13"/>
      <c r="EY273" s="13"/>
      <c r="EZ273" s="13"/>
      <c r="FA273" s="13"/>
      <c r="FB273" s="13"/>
      <c r="FC273" s="13"/>
      <c r="FD273" s="13"/>
      <c r="FE273" s="13"/>
      <c r="FF273" s="13"/>
      <c r="FG273" s="13"/>
      <c r="FH273" s="13"/>
      <c r="FI273" s="13"/>
      <c r="FJ273" s="13"/>
      <c r="FK273" s="13"/>
      <c r="FL273" s="13"/>
      <c r="FM273" s="13"/>
      <c r="FN273" s="13"/>
      <c r="FO273" s="13"/>
      <c r="FP273" s="13"/>
      <c r="FQ273" s="13"/>
      <c r="FR273" s="13"/>
      <c r="FS273" s="13"/>
      <c r="FT273" s="13"/>
      <c r="FU273" s="13"/>
      <c r="FV273" s="13"/>
      <c r="FW273" s="13"/>
      <c r="FX273" s="13"/>
      <c r="FY273" s="13"/>
      <c r="FZ273" s="13"/>
      <c r="GA273" s="13"/>
      <c r="GB273" s="13"/>
      <c r="GC273" s="13"/>
      <c r="GD273" s="13"/>
      <c r="GE273" s="13"/>
      <c r="GF273" s="13"/>
      <c r="GG273" s="13"/>
      <c r="GH273" s="13"/>
      <c r="GI273" s="13"/>
      <c r="GJ273" s="13"/>
      <c r="GK273" s="13"/>
      <c r="GL273" s="13"/>
      <c r="GM273" s="13"/>
      <c r="GN273" s="13"/>
      <c r="GO273" s="13"/>
      <c r="GP273" s="13"/>
      <c r="GQ273" s="13"/>
      <c r="GR273" s="13"/>
      <c r="GS273" s="13"/>
      <c r="GT273" s="13"/>
      <c r="GU273" s="13"/>
      <c r="GV273" s="13"/>
      <c r="GW273" s="13"/>
      <c r="GX273" s="13"/>
      <c r="GY273" s="13"/>
      <c r="GZ273" s="13"/>
      <c r="HA273" s="13"/>
      <c r="HB273" s="13"/>
      <c r="HC273" s="13"/>
      <c r="HD273" s="13"/>
      <c r="HE273" s="13"/>
      <c r="HF273" s="13"/>
      <c r="HG273" s="13"/>
      <c r="HH273" s="13"/>
      <c r="HI273" s="13"/>
      <c r="HJ273" s="13"/>
      <c r="HK273" s="13"/>
      <c r="HL273" s="13"/>
      <c r="HM273" s="13"/>
      <c r="HN273" s="13"/>
      <c r="HO273" s="13"/>
      <c r="HP273" s="13"/>
      <c r="HQ273" s="13"/>
      <c r="HR273" s="13"/>
      <c r="HS273" s="13"/>
      <c r="HT273" s="13"/>
      <c r="HU273" s="13"/>
      <c r="HV273" s="13"/>
      <c r="HW273" s="13"/>
      <c r="HX273" s="13"/>
      <c r="HY273" s="13"/>
      <c r="HZ273" s="13"/>
      <c r="IA273" s="13"/>
      <c r="IB273" s="13"/>
      <c r="IC273" s="13"/>
      <c r="ID273" s="13"/>
      <c r="IE273" s="13"/>
      <c r="IF273" s="13"/>
      <c r="IG273" s="13"/>
      <c r="IH273" s="13"/>
      <c r="II273" s="13"/>
      <c r="IJ273" s="13"/>
      <c r="IK273" s="13"/>
    </row>
    <row r="274" spans="2:245" s="14" customFormat="1" ht="42" customHeight="1" x14ac:dyDescent="0.3">
      <c r="B274" s="77"/>
      <c r="C274" s="95" t="s">
        <v>411</v>
      </c>
      <c r="D274" s="71">
        <v>17315398.129999999</v>
      </c>
      <c r="E274" s="71"/>
      <c r="F274" s="71">
        <v>1890110.02</v>
      </c>
      <c r="G274" s="72">
        <f t="shared" si="161"/>
        <v>10.915775691725317</v>
      </c>
      <c r="H274" s="71">
        <f t="shared" si="162"/>
        <v>-15425288.109999999</v>
      </c>
      <c r="I274" s="71">
        <v>14649449</v>
      </c>
      <c r="J274" s="71"/>
      <c r="K274" s="71">
        <v>69214.81</v>
      </c>
      <c r="L274" s="73">
        <f>K274/I274*100</f>
        <v>0.47247381113105347</v>
      </c>
      <c r="M274" s="71">
        <f t="shared" si="159"/>
        <v>-14580234.189999999</v>
      </c>
      <c r="N274" s="71">
        <f t="shared" si="139"/>
        <v>31964847.129999999</v>
      </c>
      <c r="O274" s="71"/>
      <c r="P274" s="71">
        <f t="shared" si="141"/>
        <v>1959324.83</v>
      </c>
      <c r="Q274" s="74">
        <f>P274/N274*100</f>
        <v>6.129623651980844</v>
      </c>
      <c r="R274" s="71">
        <f t="shared" si="160"/>
        <v>-30005522.299999997</v>
      </c>
      <c r="S274" s="46"/>
      <c r="T274" s="15"/>
      <c r="U274" s="13"/>
      <c r="V274" s="13"/>
      <c r="W274" s="13"/>
      <c r="X274" s="13"/>
      <c r="Y274" s="13"/>
      <c r="Z274" s="13"/>
      <c r="AA274" s="13"/>
      <c r="AB274" s="13"/>
      <c r="AC274" s="13"/>
      <c r="AD274" s="13"/>
      <c r="AE274" s="13"/>
      <c r="AF274" s="13"/>
      <c r="AG274" s="13"/>
      <c r="AH274" s="13"/>
      <c r="AI274" s="13"/>
      <c r="AJ274" s="13"/>
      <c r="AK274" s="13"/>
      <c r="AL274" s="13"/>
      <c r="AM274" s="13"/>
      <c r="AN274" s="13"/>
      <c r="AO274" s="13"/>
      <c r="AP274" s="13"/>
      <c r="AQ274" s="13"/>
      <c r="AR274" s="13"/>
      <c r="AS274" s="13"/>
      <c r="AT274" s="13"/>
      <c r="AU274" s="13"/>
      <c r="AV274" s="13"/>
      <c r="AW274" s="13"/>
      <c r="AX274" s="13"/>
      <c r="AY274" s="13"/>
      <c r="AZ274" s="13"/>
      <c r="BA274" s="13"/>
      <c r="BB274" s="13"/>
      <c r="BC274" s="13"/>
      <c r="BD274" s="13"/>
      <c r="BE274" s="13"/>
      <c r="BF274" s="13"/>
      <c r="BG274" s="13"/>
      <c r="BH274" s="13"/>
      <c r="BI274" s="13"/>
      <c r="BJ274" s="13"/>
      <c r="BK274" s="13"/>
      <c r="BL274" s="13"/>
      <c r="BM274" s="13"/>
      <c r="BN274" s="13"/>
      <c r="BO274" s="13"/>
      <c r="BP274" s="13"/>
      <c r="BQ274" s="13"/>
      <c r="BR274" s="13"/>
      <c r="BS274" s="13"/>
      <c r="BT274" s="13"/>
      <c r="BU274" s="13"/>
      <c r="BV274" s="13"/>
      <c r="BW274" s="13"/>
      <c r="BX274" s="13"/>
      <c r="BY274" s="13"/>
      <c r="BZ274" s="13"/>
      <c r="CA274" s="13"/>
      <c r="CB274" s="13"/>
      <c r="CC274" s="13"/>
      <c r="CD274" s="13"/>
      <c r="CE274" s="13"/>
      <c r="CF274" s="13"/>
      <c r="CG274" s="13"/>
      <c r="CH274" s="13"/>
      <c r="CI274" s="13"/>
      <c r="CJ274" s="13"/>
      <c r="CK274" s="13"/>
      <c r="CL274" s="13"/>
      <c r="CM274" s="13"/>
      <c r="CN274" s="13"/>
      <c r="CO274" s="13"/>
      <c r="CP274" s="13"/>
      <c r="CQ274" s="13"/>
      <c r="CR274" s="13"/>
      <c r="CS274" s="13"/>
      <c r="CT274" s="13"/>
      <c r="CU274" s="13"/>
      <c r="CV274" s="13"/>
      <c r="CW274" s="13"/>
      <c r="CX274" s="13"/>
      <c r="CY274" s="13"/>
      <c r="CZ274" s="13"/>
      <c r="DA274" s="13"/>
      <c r="DB274" s="13"/>
      <c r="DC274" s="13"/>
      <c r="DD274" s="13"/>
      <c r="DE274" s="13"/>
      <c r="DF274" s="13"/>
      <c r="DG274" s="13"/>
      <c r="DH274" s="13"/>
      <c r="DI274" s="13"/>
      <c r="DJ274" s="13"/>
      <c r="DK274" s="13"/>
      <c r="DL274" s="13"/>
      <c r="DM274" s="13"/>
      <c r="DN274" s="13"/>
      <c r="DO274" s="13"/>
      <c r="DP274" s="13"/>
      <c r="DQ274" s="13"/>
      <c r="DR274" s="13"/>
      <c r="DS274" s="13"/>
      <c r="DT274" s="13"/>
      <c r="DU274" s="13"/>
      <c r="DV274" s="13"/>
      <c r="DW274" s="13"/>
      <c r="DX274" s="13"/>
      <c r="DY274" s="13"/>
      <c r="DZ274" s="13"/>
      <c r="EA274" s="13"/>
      <c r="EB274" s="13"/>
      <c r="EC274" s="13"/>
      <c r="ED274" s="13"/>
      <c r="EE274" s="13"/>
      <c r="EF274" s="13"/>
      <c r="EG274" s="13"/>
      <c r="EH274" s="13"/>
      <c r="EI274" s="13"/>
      <c r="EJ274" s="13"/>
      <c r="EK274" s="13"/>
      <c r="EL274" s="13"/>
      <c r="EM274" s="13"/>
      <c r="EN274" s="13"/>
      <c r="EO274" s="13"/>
      <c r="EP274" s="13"/>
      <c r="EQ274" s="13"/>
      <c r="ER274" s="13"/>
      <c r="ES274" s="13"/>
      <c r="ET274" s="13"/>
      <c r="EU274" s="13"/>
      <c r="EV274" s="13"/>
      <c r="EW274" s="13"/>
      <c r="EX274" s="13"/>
      <c r="EY274" s="13"/>
      <c r="EZ274" s="13"/>
      <c r="FA274" s="13"/>
      <c r="FB274" s="13"/>
      <c r="FC274" s="13"/>
      <c r="FD274" s="13"/>
      <c r="FE274" s="13"/>
      <c r="FF274" s="13"/>
      <c r="FG274" s="13"/>
      <c r="FH274" s="13"/>
      <c r="FI274" s="13"/>
      <c r="FJ274" s="13"/>
      <c r="FK274" s="13"/>
      <c r="FL274" s="13"/>
      <c r="FM274" s="13"/>
      <c r="FN274" s="13"/>
      <c r="FO274" s="13"/>
      <c r="FP274" s="13"/>
      <c r="FQ274" s="13"/>
      <c r="FR274" s="13"/>
      <c r="FS274" s="13"/>
      <c r="FT274" s="13"/>
      <c r="FU274" s="13"/>
      <c r="FV274" s="13"/>
      <c r="FW274" s="13"/>
      <c r="FX274" s="13"/>
      <c r="FY274" s="13"/>
      <c r="FZ274" s="13"/>
      <c r="GA274" s="13"/>
      <c r="GB274" s="13"/>
      <c r="GC274" s="13"/>
      <c r="GD274" s="13"/>
      <c r="GE274" s="13"/>
      <c r="GF274" s="13"/>
      <c r="GG274" s="13"/>
      <c r="GH274" s="13"/>
      <c r="GI274" s="13"/>
      <c r="GJ274" s="13"/>
      <c r="GK274" s="13"/>
      <c r="GL274" s="13"/>
      <c r="GM274" s="13"/>
      <c r="GN274" s="13"/>
      <c r="GO274" s="13"/>
      <c r="GP274" s="13"/>
      <c r="GQ274" s="13"/>
      <c r="GR274" s="13"/>
      <c r="GS274" s="13"/>
      <c r="GT274" s="13"/>
      <c r="GU274" s="13"/>
      <c r="GV274" s="13"/>
      <c r="GW274" s="13"/>
      <c r="GX274" s="13"/>
      <c r="GY274" s="13"/>
      <c r="GZ274" s="13"/>
      <c r="HA274" s="13"/>
      <c r="HB274" s="13"/>
      <c r="HC274" s="13"/>
      <c r="HD274" s="13"/>
      <c r="HE274" s="13"/>
      <c r="HF274" s="13"/>
      <c r="HG274" s="13"/>
      <c r="HH274" s="13"/>
      <c r="HI274" s="13"/>
      <c r="HJ274" s="13"/>
      <c r="HK274" s="13"/>
      <c r="HL274" s="13"/>
      <c r="HM274" s="13"/>
      <c r="HN274" s="13"/>
      <c r="HO274" s="13"/>
      <c r="HP274" s="13"/>
      <c r="HQ274" s="13"/>
      <c r="HR274" s="13"/>
      <c r="HS274" s="13"/>
      <c r="HT274" s="13"/>
      <c r="HU274" s="13"/>
      <c r="HV274" s="13"/>
      <c r="HW274" s="13"/>
      <c r="HX274" s="13"/>
      <c r="HY274" s="13"/>
      <c r="HZ274" s="13"/>
      <c r="IA274" s="13"/>
      <c r="IB274" s="13"/>
      <c r="IC274" s="13"/>
      <c r="ID274" s="13"/>
      <c r="IE274" s="13"/>
      <c r="IF274" s="13"/>
      <c r="IG274" s="13"/>
      <c r="IH274" s="13"/>
      <c r="II274" s="13"/>
      <c r="IJ274" s="13"/>
      <c r="IK274" s="13"/>
    </row>
    <row r="275" spans="2:245" s="14" customFormat="1" ht="21" customHeight="1" x14ac:dyDescent="0.3">
      <c r="B275" s="77"/>
      <c r="C275" s="85" t="s">
        <v>268</v>
      </c>
      <c r="D275" s="67">
        <v>31785583.940000001</v>
      </c>
      <c r="E275" s="67"/>
      <c r="F275" s="67">
        <v>31785583.940000001</v>
      </c>
      <c r="G275" s="68">
        <f t="shared" si="161"/>
        <v>100</v>
      </c>
      <c r="H275" s="67">
        <f t="shared" si="162"/>
        <v>0</v>
      </c>
      <c r="I275" s="67">
        <v>441363.02</v>
      </c>
      <c r="J275" s="67"/>
      <c r="K275" s="67">
        <v>2641834.7400000002</v>
      </c>
      <c r="L275" s="69">
        <f>K275/I275*100</f>
        <v>598.56277492391644</v>
      </c>
      <c r="M275" s="67">
        <f t="shared" si="159"/>
        <v>2200471.7200000002</v>
      </c>
      <c r="N275" s="67">
        <f t="shared" si="139"/>
        <v>32226946.960000001</v>
      </c>
      <c r="O275" s="67"/>
      <c r="P275" s="67">
        <f t="shared" si="141"/>
        <v>34427418.68</v>
      </c>
      <c r="Q275" s="70">
        <f>P275/N275*100</f>
        <v>106.82804897010945</v>
      </c>
      <c r="R275" s="67">
        <f t="shared" si="160"/>
        <v>2200471.7199999988</v>
      </c>
      <c r="S275" s="46"/>
      <c r="T275" s="15"/>
      <c r="U275" s="13"/>
      <c r="V275" s="13"/>
      <c r="W275" s="13"/>
      <c r="X275" s="13"/>
      <c r="Y275" s="13"/>
      <c r="Z275" s="13"/>
      <c r="AA275" s="13"/>
      <c r="AB275" s="13"/>
      <c r="AC275" s="13"/>
      <c r="AD275" s="13"/>
      <c r="AE275" s="13"/>
      <c r="AF275" s="13"/>
      <c r="AG275" s="13"/>
      <c r="AH275" s="13"/>
      <c r="AI275" s="13"/>
      <c r="AJ275" s="13"/>
      <c r="AK275" s="13"/>
      <c r="AL275" s="13"/>
      <c r="AM275" s="13"/>
      <c r="AN275" s="13"/>
      <c r="AO275" s="13"/>
      <c r="AP275" s="13"/>
      <c r="AQ275" s="13"/>
      <c r="AR275" s="13"/>
      <c r="AS275" s="13"/>
      <c r="AT275" s="13"/>
      <c r="AU275" s="13"/>
      <c r="AV275" s="13"/>
      <c r="AW275" s="13"/>
      <c r="AX275" s="13"/>
      <c r="AY275" s="13"/>
      <c r="AZ275" s="13"/>
      <c r="BA275" s="13"/>
      <c r="BB275" s="13"/>
      <c r="BC275" s="13"/>
      <c r="BD275" s="13"/>
      <c r="BE275" s="13"/>
      <c r="BF275" s="13"/>
      <c r="BG275" s="13"/>
      <c r="BH275" s="13"/>
      <c r="BI275" s="13"/>
      <c r="BJ275" s="13"/>
      <c r="BK275" s="13"/>
      <c r="BL275" s="13"/>
      <c r="BM275" s="13"/>
      <c r="BN275" s="13"/>
      <c r="BO275" s="13"/>
      <c r="BP275" s="13"/>
      <c r="BQ275" s="13"/>
      <c r="BR275" s="13"/>
      <c r="BS275" s="13"/>
      <c r="BT275" s="13"/>
      <c r="BU275" s="13"/>
      <c r="BV275" s="13"/>
      <c r="BW275" s="13"/>
      <c r="BX275" s="13"/>
      <c r="BY275" s="13"/>
      <c r="BZ275" s="13"/>
      <c r="CA275" s="13"/>
      <c r="CB275" s="13"/>
      <c r="CC275" s="13"/>
      <c r="CD275" s="13"/>
      <c r="CE275" s="13"/>
      <c r="CF275" s="13"/>
      <c r="CG275" s="13"/>
      <c r="CH275" s="13"/>
      <c r="CI275" s="13"/>
      <c r="CJ275" s="13"/>
      <c r="CK275" s="13"/>
      <c r="CL275" s="13"/>
      <c r="CM275" s="13"/>
      <c r="CN275" s="13"/>
      <c r="CO275" s="13"/>
      <c r="CP275" s="13"/>
      <c r="CQ275" s="13"/>
      <c r="CR275" s="13"/>
      <c r="CS275" s="13"/>
      <c r="CT275" s="13"/>
      <c r="CU275" s="13"/>
      <c r="CV275" s="13"/>
      <c r="CW275" s="13"/>
      <c r="CX275" s="13"/>
      <c r="CY275" s="13"/>
      <c r="CZ275" s="13"/>
      <c r="DA275" s="13"/>
      <c r="DB275" s="13"/>
      <c r="DC275" s="13"/>
      <c r="DD275" s="13"/>
      <c r="DE275" s="13"/>
      <c r="DF275" s="13"/>
      <c r="DG275" s="13"/>
      <c r="DH275" s="13"/>
      <c r="DI275" s="13"/>
      <c r="DJ275" s="13"/>
      <c r="DK275" s="13"/>
      <c r="DL275" s="13"/>
      <c r="DM275" s="13"/>
      <c r="DN275" s="13"/>
      <c r="DO275" s="13"/>
      <c r="DP275" s="13"/>
      <c r="DQ275" s="13"/>
      <c r="DR275" s="13"/>
      <c r="DS275" s="13"/>
      <c r="DT275" s="13"/>
      <c r="DU275" s="13"/>
      <c r="DV275" s="13"/>
      <c r="DW275" s="13"/>
      <c r="DX275" s="13"/>
      <c r="DY275" s="13"/>
      <c r="DZ275" s="13"/>
      <c r="EA275" s="13"/>
      <c r="EB275" s="13"/>
      <c r="EC275" s="13"/>
      <c r="ED275" s="13"/>
      <c r="EE275" s="13"/>
      <c r="EF275" s="13"/>
      <c r="EG275" s="13"/>
      <c r="EH275" s="13"/>
      <c r="EI275" s="13"/>
      <c r="EJ275" s="13"/>
      <c r="EK275" s="13"/>
      <c r="EL275" s="13"/>
      <c r="EM275" s="13"/>
      <c r="EN275" s="13"/>
      <c r="EO275" s="13"/>
      <c r="EP275" s="13"/>
      <c r="EQ275" s="13"/>
      <c r="ER275" s="13"/>
      <c r="ES275" s="13"/>
      <c r="ET275" s="13"/>
      <c r="EU275" s="13"/>
      <c r="EV275" s="13"/>
      <c r="EW275" s="13"/>
      <c r="EX275" s="13"/>
      <c r="EY275" s="13"/>
      <c r="EZ275" s="13"/>
      <c r="FA275" s="13"/>
      <c r="FB275" s="13"/>
      <c r="FC275" s="13"/>
      <c r="FD275" s="13"/>
      <c r="FE275" s="13"/>
      <c r="FF275" s="13"/>
      <c r="FG275" s="13"/>
      <c r="FH275" s="13"/>
      <c r="FI275" s="13"/>
      <c r="FJ275" s="13"/>
      <c r="FK275" s="13"/>
      <c r="FL275" s="13"/>
      <c r="FM275" s="13"/>
      <c r="FN275" s="13"/>
      <c r="FO275" s="13"/>
      <c r="FP275" s="13"/>
      <c r="FQ275" s="13"/>
      <c r="FR275" s="13"/>
      <c r="FS275" s="13"/>
      <c r="FT275" s="13"/>
      <c r="FU275" s="13"/>
      <c r="FV275" s="13"/>
      <c r="FW275" s="13"/>
      <c r="FX275" s="13"/>
      <c r="FY275" s="13"/>
      <c r="FZ275" s="13"/>
      <c r="GA275" s="13"/>
      <c r="GB275" s="13"/>
      <c r="GC275" s="13"/>
      <c r="GD275" s="13"/>
      <c r="GE275" s="13"/>
      <c r="GF275" s="13"/>
      <c r="GG275" s="13"/>
      <c r="GH275" s="13"/>
      <c r="GI275" s="13"/>
      <c r="GJ275" s="13"/>
      <c r="GK275" s="13"/>
      <c r="GL275" s="13"/>
      <c r="GM275" s="13"/>
      <c r="GN275" s="13"/>
      <c r="GO275" s="13"/>
      <c r="GP275" s="13"/>
      <c r="GQ275" s="13"/>
      <c r="GR275" s="13"/>
      <c r="GS275" s="13"/>
      <c r="GT275" s="13"/>
      <c r="GU275" s="13"/>
      <c r="GV275" s="13"/>
      <c r="GW275" s="13"/>
      <c r="GX275" s="13"/>
      <c r="GY275" s="13"/>
      <c r="GZ275" s="13"/>
      <c r="HA275" s="13"/>
      <c r="HB275" s="13"/>
      <c r="HC275" s="13"/>
      <c r="HD275" s="13"/>
      <c r="HE275" s="13"/>
      <c r="HF275" s="13"/>
      <c r="HG275" s="13"/>
      <c r="HH275" s="13"/>
      <c r="HI275" s="13"/>
      <c r="HJ275" s="13"/>
      <c r="HK275" s="13"/>
      <c r="HL275" s="13"/>
      <c r="HM275" s="13"/>
      <c r="HN275" s="13"/>
      <c r="HO275" s="13"/>
      <c r="HP275" s="13"/>
      <c r="HQ275" s="13"/>
      <c r="HR275" s="13"/>
      <c r="HS275" s="13"/>
      <c r="HT275" s="13"/>
      <c r="HU275" s="13"/>
      <c r="HV275" s="13"/>
      <c r="HW275" s="13"/>
      <c r="HX275" s="13"/>
      <c r="HY275" s="13"/>
      <c r="HZ275" s="13"/>
      <c r="IA275" s="13"/>
      <c r="IB275" s="13"/>
      <c r="IC275" s="13"/>
      <c r="ID275" s="13"/>
      <c r="IE275" s="13"/>
      <c r="IF275" s="13"/>
      <c r="IG275" s="13"/>
      <c r="IH275" s="13"/>
      <c r="II275" s="13"/>
      <c r="IJ275" s="13"/>
      <c r="IK275" s="13"/>
    </row>
    <row r="276" spans="2:245" s="14" customFormat="1" ht="24" customHeight="1" x14ac:dyDescent="0.3">
      <c r="B276" s="77"/>
      <c r="C276" s="85" t="s">
        <v>269</v>
      </c>
      <c r="D276" s="67">
        <v>153850.72</v>
      </c>
      <c r="E276" s="67"/>
      <c r="F276" s="67">
        <v>23269084.829999998</v>
      </c>
      <c r="G276" s="68">
        <f t="shared" si="161"/>
        <v>15124.456245638628</v>
      </c>
      <c r="H276" s="67">
        <f t="shared" si="162"/>
        <v>23115234.109999999</v>
      </c>
      <c r="I276" s="67">
        <v>108249.11</v>
      </c>
      <c r="J276" s="67"/>
      <c r="K276" s="67">
        <v>8989302.1699999999</v>
      </c>
      <c r="L276" s="69">
        <f>K276/I276*100</f>
        <v>8304.2735131956269</v>
      </c>
      <c r="M276" s="67">
        <f t="shared" si="159"/>
        <v>8881053.0600000005</v>
      </c>
      <c r="N276" s="67">
        <f t="shared" si="139"/>
        <v>262099.83000000002</v>
      </c>
      <c r="O276" s="67"/>
      <c r="P276" s="67">
        <f t="shared" si="141"/>
        <v>32258387</v>
      </c>
      <c r="Q276" s="70">
        <f>P276/N276*100</f>
        <v>12307.671851599445</v>
      </c>
      <c r="R276" s="67">
        <f t="shared" si="160"/>
        <v>31996287.170000002</v>
      </c>
      <c r="S276" s="46"/>
      <c r="T276" s="15"/>
      <c r="U276" s="13"/>
      <c r="V276" s="13"/>
      <c r="W276" s="13"/>
      <c r="X276" s="13"/>
      <c r="Y276" s="13"/>
      <c r="Z276" s="13"/>
      <c r="AA276" s="13"/>
      <c r="AB276" s="13"/>
      <c r="AC276" s="13"/>
      <c r="AD276" s="13"/>
      <c r="AE276" s="13"/>
      <c r="AF276" s="13"/>
      <c r="AG276" s="13"/>
      <c r="AH276" s="13"/>
      <c r="AI276" s="13"/>
      <c r="AJ276" s="13"/>
      <c r="AK276" s="13"/>
      <c r="AL276" s="13"/>
      <c r="AM276" s="13"/>
      <c r="AN276" s="13"/>
      <c r="AO276" s="13"/>
      <c r="AP276" s="13"/>
      <c r="AQ276" s="13"/>
      <c r="AR276" s="13"/>
      <c r="AS276" s="13"/>
      <c r="AT276" s="13"/>
      <c r="AU276" s="13"/>
      <c r="AV276" s="13"/>
      <c r="AW276" s="13"/>
      <c r="AX276" s="13"/>
      <c r="AY276" s="13"/>
      <c r="AZ276" s="13"/>
      <c r="BA276" s="13"/>
      <c r="BB276" s="13"/>
      <c r="BC276" s="13"/>
      <c r="BD276" s="13"/>
      <c r="BE276" s="13"/>
      <c r="BF276" s="13"/>
      <c r="BG276" s="13"/>
      <c r="BH276" s="13"/>
      <c r="BI276" s="13"/>
      <c r="BJ276" s="13"/>
      <c r="BK276" s="13"/>
      <c r="BL276" s="13"/>
      <c r="BM276" s="13"/>
      <c r="BN276" s="13"/>
      <c r="BO276" s="13"/>
      <c r="BP276" s="13"/>
      <c r="BQ276" s="13"/>
      <c r="BR276" s="13"/>
      <c r="BS276" s="13"/>
      <c r="BT276" s="13"/>
      <c r="BU276" s="13"/>
      <c r="BV276" s="13"/>
      <c r="BW276" s="13"/>
      <c r="BX276" s="13"/>
      <c r="BY276" s="13"/>
      <c r="BZ276" s="13"/>
      <c r="CA276" s="13"/>
      <c r="CB276" s="13"/>
      <c r="CC276" s="13"/>
      <c r="CD276" s="13"/>
      <c r="CE276" s="13"/>
      <c r="CF276" s="13"/>
      <c r="CG276" s="13"/>
      <c r="CH276" s="13"/>
      <c r="CI276" s="13"/>
      <c r="CJ276" s="13"/>
      <c r="CK276" s="13"/>
      <c r="CL276" s="13"/>
      <c r="CM276" s="13"/>
      <c r="CN276" s="13"/>
      <c r="CO276" s="13"/>
      <c r="CP276" s="13"/>
      <c r="CQ276" s="13"/>
      <c r="CR276" s="13"/>
      <c r="CS276" s="13"/>
      <c r="CT276" s="13"/>
      <c r="CU276" s="13"/>
      <c r="CV276" s="13"/>
      <c r="CW276" s="13"/>
      <c r="CX276" s="13"/>
      <c r="CY276" s="13"/>
      <c r="CZ276" s="13"/>
      <c r="DA276" s="13"/>
      <c r="DB276" s="13"/>
      <c r="DC276" s="13"/>
      <c r="DD276" s="13"/>
      <c r="DE276" s="13"/>
      <c r="DF276" s="13"/>
      <c r="DG276" s="13"/>
      <c r="DH276" s="13"/>
      <c r="DI276" s="13"/>
      <c r="DJ276" s="13"/>
      <c r="DK276" s="13"/>
      <c r="DL276" s="13"/>
      <c r="DM276" s="13"/>
      <c r="DN276" s="13"/>
      <c r="DO276" s="13"/>
      <c r="DP276" s="13"/>
      <c r="DQ276" s="13"/>
      <c r="DR276" s="13"/>
      <c r="DS276" s="13"/>
      <c r="DT276" s="13"/>
      <c r="DU276" s="13"/>
      <c r="DV276" s="13"/>
      <c r="DW276" s="13"/>
      <c r="DX276" s="13"/>
      <c r="DY276" s="13"/>
      <c r="DZ276" s="13"/>
      <c r="EA276" s="13"/>
      <c r="EB276" s="13"/>
      <c r="EC276" s="13"/>
      <c r="ED276" s="13"/>
      <c r="EE276" s="13"/>
      <c r="EF276" s="13"/>
      <c r="EG276" s="13"/>
      <c r="EH276" s="13"/>
      <c r="EI276" s="13"/>
      <c r="EJ276" s="13"/>
      <c r="EK276" s="13"/>
      <c r="EL276" s="13"/>
      <c r="EM276" s="13"/>
      <c r="EN276" s="13"/>
      <c r="EO276" s="13"/>
      <c r="EP276" s="13"/>
      <c r="EQ276" s="13"/>
      <c r="ER276" s="13"/>
      <c r="ES276" s="13"/>
      <c r="ET276" s="13"/>
      <c r="EU276" s="13"/>
      <c r="EV276" s="13"/>
      <c r="EW276" s="13"/>
      <c r="EX276" s="13"/>
      <c r="EY276" s="13"/>
      <c r="EZ276" s="13"/>
      <c r="FA276" s="13"/>
      <c r="FB276" s="13"/>
      <c r="FC276" s="13"/>
      <c r="FD276" s="13"/>
      <c r="FE276" s="13"/>
      <c r="FF276" s="13"/>
      <c r="FG276" s="13"/>
      <c r="FH276" s="13"/>
      <c r="FI276" s="13"/>
      <c r="FJ276" s="13"/>
      <c r="FK276" s="13"/>
      <c r="FL276" s="13"/>
      <c r="FM276" s="13"/>
      <c r="FN276" s="13"/>
      <c r="FO276" s="13"/>
      <c r="FP276" s="13"/>
      <c r="FQ276" s="13"/>
      <c r="FR276" s="13"/>
      <c r="FS276" s="13"/>
      <c r="FT276" s="13"/>
      <c r="FU276" s="13"/>
      <c r="FV276" s="13"/>
      <c r="FW276" s="13"/>
      <c r="FX276" s="13"/>
      <c r="FY276" s="13"/>
      <c r="FZ276" s="13"/>
      <c r="GA276" s="13"/>
      <c r="GB276" s="13"/>
      <c r="GC276" s="13"/>
      <c r="GD276" s="13"/>
      <c r="GE276" s="13"/>
      <c r="GF276" s="13"/>
      <c r="GG276" s="13"/>
      <c r="GH276" s="13"/>
      <c r="GI276" s="13"/>
      <c r="GJ276" s="13"/>
      <c r="GK276" s="13"/>
      <c r="GL276" s="13"/>
      <c r="GM276" s="13"/>
      <c r="GN276" s="13"/>
      <c r="GO276" s="13"/>
      <c r="GP276" s="13"/>
      <c r="GQ276" s="13"/>
      <c r="GR276" s="13"/>
      <c r="GS276" s="13"/>
      <c r="GT276" s="13"/>
      <c r="GU276" s="13"/>
      <c r="GV276" s="13"/>
      <c r="GW276" s="13"/>
      <c r="GX276" s="13"/>
      <c r="GY276" s="13"/>
      <c r="GZ276" s="13"/>
      <c r="HA276" s="13"/>
      <c r="HB276" s="13"/>
      <c r="HC276" s="13"/>
      <c r="HD276" s="13"/>
      <c r="HE276" s="13"/>
      <c r="HF276" s="13"/>
      <c r="HG276" s="13"/>
      <c r="HH276" s="13"/>
      <c r="HI276" s="13"/>
      <c r="HJ276" s="13"/>
      <c r="HK276" s="13"/>
      <c r="HL276" s="13"/>
      <c r="HM276" s="13"/>
      <c r="HN276" s="13"/>
      <c r="HO276" s="13"/>
      <c r="HP276" s="13"/>
      <c r="HQ276" s="13"/>
      <c r="HR276" s="13"/>
      <c r="HS276" s="13"/>
      <c r="HT276" s="13"/>
      <c r="HU276" s="13"/>
      <c r="HV276" s="13"/>
      <c r="HW276" s="13"/>
      <c r="HX276" s="13"/>
      <c r="HY276" s="13"/>
      <c r="HZ276" s="13"/>
      <c r="IA276" s="13"/>
      <c r="IB276" s="13"/>
      <c r="IC276" s="13"/>
      <c r="ID276" s="13"/>
      <c r="IE276" s="13"/>
      <c r="IF276" s="13"/>
      <c r="IG276" s="13"/>
      <c r="IH276" s="13"/>
      <c r="II276" s="13"/>
      <c r="IJ276" s="13"/>
      <c r="IK276" s="13"/>
    </row>
    <row r="277" spans="2:245" s="21" customFormat="1" ht="22.5" customHeight="1" x14ac:dyDescent="0.3">
      <c r="B277" s="77"/>
      <c r="C277" s="96" t="s">
        <v>270</v>
      </c>
      <c r="D277" s="78">
        <v>0</v>
      </c>
      <c r="E277" s="78"/>
      <c r="F277" s="78">
        <v>-103850.72</v>
      </c>
      <c r="G277" s="68">
        <v>0</v>
      </c>
      <c r="H277" s="67">
        <f t="shared" si="162"/>
        <v>-103850.72</v>
      </c>
      <c r="I277" s="78">
        <v>0</v>
      </c>
      <c r="J277" s="78"/>
      <c r="K277" s="78">
        <v>-105856.13</v>
      </c>
      <c r="L277" s="69">
        <v>0</v>
      </c>
      <c r="M277" s="67">
        <f t="shared" si="159"/>
        <v>-105856.13</v>
      </c>
      <c r="N277" s="67">
        <f t="shared" si="139"/>
        <v>0</v>
      </c>
      <c r="O277" s="96"/>
      <c r="P277" s="67">
        <f t="shared" si="141"/>
        <v>-209706.85</v>
      </c>
      <c r="Q277" s="70">
        <v>0</v>
      </c>
      <c r="R277" s="67">
        <f t="shared" si="160"/>
        <v>-209706.85</v>
      </c>
      <c r="S277" s="47"/>
      <c r="T277" s="30"/>
    </row>
    <row r="278" spans="2:245" s="21" customFormat="1" ht="39.75" customHeight="1" x14ac:dyDescent="0.3">
      <c r="B278" s="77"/>
      <c r="C278" s="85" t="s">
        <v>360</v>
      </c>
      <c r="D278" s="78"/>
      <c r="E278" s="78"/>
      <c r="F278" s="78"/>
      <c r="G278" s="68">
        <v>0</v>
      </c>
      <c r="H278" s="67">
        <f t="shared" si="162"/>
        <v>0</v>
      </c>
      <c r="I278" s="78"/>
      <c r="J278" s="78"/>
      <c r="K278" s="78"/>
      <c r="L278" s="69">
        <v>0</v>
      </c>
      <c r="M278" s="67">
        <f t="shared" si="159"/>
        <v>0</v>
      </c>
      <c r="N278" s="67">
        <f t="shared" si="139"/>
        <v>0</v>
      </c>
      <c r="O278" s="96"/>
      <c r="P278" s="67">
        <f t="shared" si="141"/>
        <v>0</v>
      </c>
      <c r="Q278" s="70"/>
      <c r="R278" s="67">
        <f t="shared" si="160"/>
        <v>0</v>
      </c>
      <c r="S278" s="47"/>
      <c r="T278" s="30"/>
    </row>
    <row r="279" spans="2:245" s="21" customFormat="1" ht="56.25" x14ac:dyDescent="0.3">
      <c r="B279" s="77"/>
      <c r="C279" s="85" t="s">
        <v>271</v>
      </c>
      <c r="D279" s="78">
        <v>-14316335.09</v>
      </c>
      <c r="E279" s="78"/>
      <c r="F279" s="78">
        <v>-6522538.3700000001</v>
      </c>
      <c r="G279" s="68">
        <f t="shared" si="161"/>
        <v>45.560112479876302</v>
      </c>
      <c r="H279" s="67">
        <f t="shared" si="162"/>
        <v>7793796.7199999997</v>
      </c>
      <c r="I279" s="78">
        <v>14316335.09</v>
      </c>
      <c r="J279" s="78"/>
      <c r="K279" s="78">
        <v>6522538.3700000001</v>
      </c>
      <c r="L279" s="69">
        <v>0</v>
      </c>
      <c r="M279" s="67">
        <f t="shared" si="159"/>
        <v>-7793796.7199999997</v>
      </c>
      <c r="N279" s="67">
        <f t="shared" si="139"/>
        <v>0</v>
      </c>
      <c r="O279" s="96"/>
      <c r="P279" s="67">
        <f t="shared" si="141"/>
        <v>0</v>
      </c>
      <c r="Q279" s="70">
        <v>0</v>
      </c>
      <c r="R279" s="67">
        <f t="shared" si="160"/>
        <v>0</v>
      </c>
      <c r="S279" s="47"/>
      <c r="T279" s="30"/>
    </row>
    <row r="280" spans="2:245" s="21" customFormat="1" x14ac:dyDescent="0.3">
      <c r="B280" s="51"/>
      <c r="C280" s="50"/>
      <c r="D280" s="58"/>
      <c r="E280" s="58"/>
      <c r="F280" s="58"/>
      <c r="G280" s="59"/>
      <c r="H280" s="58"/>
      <c r="I280" s="58"/>
      <c r="J280" s="58"/>
      <c r="K280" s="51"/>
      <c r="L280" s="51"/>
      <c r="M280" s="52"/>
      <c r="N280" s="52"/>
      <c r="O280" s="52"/>
      <c r="P280" s="52"/>
      <c r="Q280" s="52"/>
      <c r="R280" s="51"/>
      <c r="S280" s="30"/>
      <c r="T280" s="30"/>
    </row>
    <row r="281" spans="2:245" s="21" customFormat="1" ht="22.5" x14ac:dyDescent="0.3">
      <c r="B281" s="51"/>
      <c r="C281" s="62" t="s">
        <v>361</v>
      </c>
      <c r="D281" s="58"/>
      <c r="E281" s="58"/>
      <c r="F281" s="58"/>
      <c r="G281" s="59"/>
      <c r="H281" s="58"/>
      <c r="I281" s="58"/>
      <c r="J281" s="58"/>
      <c r="K281" s="51"/>
      <c r="L281" s="51"/>
      <c r="M281" s="53" t="s">
        <v>318</v>
      </c>
      <c r="N281" s="53"/>
      <c r="O281" s="53"/>
      <c r="P281" s="60"/>
      <c r="Q281" s="52"/>
      <c r="R281" s="51"/>
      <c r="S281" s="30"/>
      <c r="T281" s="30"/>
    </row>
    <row r="282" spans="2:245" s="21" customFormat="1" x14ac:dyDescent="0.3">
      <c r="B282" s="24"/>
      <c r="C282" s="24"/>
      <c r="D282" s="23"/>
      <c r="E282" s="23"/>
      <c r="F282" s="23"/>
      <c r="G282" s="25"/>
      <c r="H282" s="23"/>
      <c r="I282" s="23"/>
      <c r="J282" s="23"/>
      <c r="K282" s="30"/>
      <c r="L282" s="30"/>
      <c r="M282" s="36"/>
      <c r="N282" s="27"/>
      <c r="O282" s="27"/>
      <c r="P282" s="28"/>
      <c r="Q282" s="36"/>
      <c r="R282" s="30"/>
      <c r="S282" s="30"/>
      <c r="T282" s="30"/>
    </row>
    <row r="283" spans="2:245" s="21" customFormat="1" x14ac:dyDescent="0.3">
      <c r="B283" s="24"/>
      <c r="C283" s="24"/>
      <c r="D283" s="23"/>
      <c r="E283" s="23"/>
      <c r="F283" s="23"/>
      <c r="G283" s="25"/>
      <c r="H283" s="23"/>
      <c r="I283" s="23"/>
      <c r="J283" s="23"/>
      <c r="K283" s="30"/>
      <c r="L283" s="30"/>
      <c r="M283" s="36"/>
      <c r="N283" s="27"/>
      <c r="O283" s="27"/>
      <c r="P283" s="29"/>
      <c r="Q283" s="36"/>
      <c r="R283" s="30"/>
      <c r="S283" s="30"/>
      <c r="T283" s="30"/>
    </row>
    <row r="284" spans="2:245" s="21" customFormat="1" x14ac:dyDescent="0.3">
      <c r="B284" s="24"/>
      <c r="C284" s="24"/>
      <c r="D284" s="23"/>
      <c r="E284" s="23"/>
      <c r="F284" s="23"/>
      <c r="G284" s="25"/>
      <c r="H284" s="23"/>
      <c r="I284" s="23"/>
      <c r="J284" s="23"/>
      <c r="K284" s="30"/>
      <c r="L284" s="30"/>
      <c r="M284" s="36"/>
      <c r="N284" s="36"/>
      <c r="O284" s="36"/>
      <c r="P284" s="36"/>
      <c r="Q284" s="36"/>
      <c r="R284" s="30"/>
      <c r="S284" s="30"/>
      <c r="T284" s="30"/>
    </row>
    <row r="285" spans="2:245" s="21" customFormat="1" x14ac:dyDescent="0.3">
      <c r="B285" s="24"/>
      <c r="C285" s="24"/>
      <c r="D285" s="23"/>
      <c r="E285" s="23"/>
      <c r="F285" s="23"/>
      <c r="G285" s="25"/>
      <c r="H285" s="23"/>
      <c r="I285" s="23"/>
      <c r="J285" s="23"/>
      <c r="K285" s="30"/>
      <c r="L285" s="30"/>
      <c r="M285" s="36"/>
      <c r="N285" s="36"/>
      <c r="O285" s="36"/>
      <c r="P285" s="36"/>
      <c r="Q285" s="36"/>
      <c r="R285" s="30"/>
      <c r="S285" s="30"/>
      <c r="T285" s="30"/>
    </row>
    <row r="286" spans="2:245" s="21" customFormat="1" x14ac:dyDescent="0.3">
      <c r="B286" s="24"/>
      <c r="C286" s="24"/>
      <c r="D286" s="23"/>
      <c r="E286" s="23"/>
      <c r="F286" s="23"/>
      <c r="G286" s="25"/>
      <c r="H286" s="23"/>
      <c r="I286" s="23"/>
      <c r="J286" s="23"/>
      <c r="K286" s="30"/>
      <c r="L286" s="30"/>
      <c r="M286" s="30"/>
      <c r="N286" s="30"/>
      <c r="O286" s="30"/>
      <c r="P286" s="30"/>
      <c r="Q286" s="30"/>
      <c r="R286" s="30"/>
      <c r="S286" s="30"/>
      <c r="T286" s="30"/>
    </row>
    <row r="287" spans="2:245" s="21" customFormat="1" x14ac:dyDescent="0.3">
      <c r="B287" s="24"/>
      <c r="C287" s="24"/>
      <c r="D287" s="23"/>
      <c r="E287" s="23"/>
      <c r="F287" s="23"/>
      <c r="G287" s="25"/>
      <c r="H287" s="23"/>
      <c r="I287" s="23"/>
      <c r="J287" s="23"/>
      <c r="K287" s="30"/>
      <c r="L287" s="30"/>
      <c r="M287" s="30"/>
      <c r="N287" s="30"/>
      <c r="O287" s="30"/>
      <c r="P287" s="30"/>
      <c r="Q287" s="30"/>
      <c r="R287" s="30"/>
      <c r="S287" s="30"/>
      <c r="T287" s="30"/>
    </row>
    <row r="288" spans="2:245" s="21" customFormat="1" x14ac:dyDescent="0.3">
      <c r="B288" s="24"/>
      <c r="C288" s="24"/>
      <c r="D288" s="23"/>
      <c r="E288" s="23"/>
      <c r="F288" s="23"/>
      <c r="G288" s="25"/>
      <c r="H288" s="23"/>
      <c r="I288" s="23"/>
      <c r="J288" s="23"/>
      <c r="K288" s="30"/>
      <c r="L288" s="30"/>
      <c r="M288" s="30"/>
      <c r="N288" s="30"/>
      <c r="O288" s="30"/>
      <c r="P288" s="30"/>
      <c r="Q288" s="30"/>
      <c r="R288" s="30"/>
      <c r="S288" s="30"/>
      <c r="T288" s="30"/>
    </row>
    <row r="289" spans="2:20" s="21" customFormat="1" x14ac:dyDescent="0.3">
      <c r="B289" s="24"/>
      <c r="C289" s="24"/>
      <c r="D289" s="23"/>
      <c r="E289" s="23"/>
      <c r="F289" s="23"/>
      <c r="G289" s="25"/>
      <c r="H289" s="23"/>
      <c r="I289" s="23"/>
      <c r="J289" s="23"/>
      <c r="K289" s="30"/>
      <c r="L289" s="30"/>
      <c r="M289" s="30"/>
      <c r="N289" s="30"/>
      <c r="O289" s="30"/>
      <c r="P289" s="30"/>
      <c r="Q289" s="30"/>
      <c r="R289" s="30"/>
      <c r="S289" s="30"/>
      <c r="T289" s="30"/>
    </row>
    <row r="290" spans="2:20" s="21" customFormat="1" x14ac:dyDescent="0.3">
      <c r="B290" s="24"/>
      <c r="C290" s="24"/>
      <c r="D290" s="23"/>
      <c r="E290" s="23"/>
      <c r="F290" s="23"/>
      <c r="G290" s="25"/>
      <c r="H290" s="23"/>
      <c r="I290" s="23"/>
      <c r="J290" s="23"/>
      <c r="K290" s="30"/>
      <c r="L290" s="30"/>
      <c r="M290" s="30"/>
      <c r="N290" s="30"/>
      <c r="O290" s="30"/>
      <c r="P290" s="30"/>
      <c r="Q290" s="30"/>
      <c r="R290" s="30"/>
      <c r="S290" s="30"/>
      <c r="T290" s="30"/>
    </row>
    <row r="291" spans="2:20" s="21" customFormat="1" x14ac:dyDescent="0.3">
      <c r="B291" s="24"/>
      <c r="C291" s="24"/>
      <c r="D291" s="23"/>
      <c r="E291" s="23"/>
      <c r="F291" s="23"/>
      <c r="G291" s="25"/>
      <c r="H291" s="23"/>
      <c r="I291" s="23"/>
      <c r="J291" s="23"/>
      <c r="K291" s="30"/>
      <c r="L291" s="30"/>
      <c r="M291" s="30"/>
      <c r="N291" s="30"/>
      <c r="O291" s="30"/>
      <c r="P291" s="30"/>
      <c r="Q291" s="30"/>
      <c r="R291" s="30"/>
      <c r="S291" s="30"/>
      <c r="T291" s="30"/>
    </row>
    <row r="292" spans="2:20" s="21" customFormat="1" x14ac:dyDescent="0.3">
      <c r="B292" s="24"/>
      <c r="C292" s="24"/>
      <c r="D292" s="23"/>
      <c r="E292" s="23"/>
      <c r="F292" s="23"/>
      <c r="G292" s="25"/>
      <c r="H292" s="23"/>
      <c r="I292" s="23"/>
      <c r="J292" s="23"/>
      <c r="K292" s="30"/>
      <c r="L292" s="30"/>
      <c r="M292" s="30"/>
      <c r="N292" s="30"/>
      <c r="O292" s="30"/>
      <c r="P292" s="30"/>
      <c r="Q292" s="30"/>
      <c r="R292" s="30"/>
      <c r="S292" s="30"/>
      <c r="T292" s="30"/>
    </row>
    <row r="293" spans="2:20" s="21" customFormat="1" x14ac:dyDescent="0.3">
      <c r="B293" s="24"/>
      <c r="C293" s="24"/>
      <c r="D293" s="23"/>
      <c r="E293" s="23"/>
      <c r="F293" s="23"/>
      <c r="G293" s="25"/>
      <c r="H293" s="23"/>
      <c r="I293" s="23"/>
      <c r="J293" s="23"/>
      <c r="K293" s="30"/>
      <c r="L293" s="30"/>
      <c r="M293" s="30"/>
      <c r="N293" s="30"/>
      <c r="O293" s="30"/>
      <c r="P293" s="30"/>
      <c r="Q293" s="30"/>
      <c r="R293" s="30"/>
      <c r="S293" s="30"/>
      <c r="T293" s="30"/>
    </row>
    <row r="294" spans="2:20" s="21" customFormat="1" x14ac:dyDescent="0.3">
      <c r="B294" s="24"/>
      <c r="C294" s="24"/>
      <c r="D294" s="23"/>
      <c r="E294" s="23"/>
      <c r="F294" s="23"/>
      <c r="G294" s="25"/>
      <c r="H294" s="23"/>
      <c r="I294" s="23"/>
      <c r="J294" s="23"/>
      <c r="K294" s="30"/>
      <c r="L294" s="30"/>
      <c r="M294" s="30"/>
      <c r="N294" s="30"/>
      <c r="O294" s="30"/>
      <c r="P294" s="30"/>
      <c r="Q294" s="30"/>
      <c r="R294" s="30"/>
      <c r="S294" s="30"/>
      <c r="T294" s="30"/>
    </row>
    <row r="295" spans="2:20" s="21" customFormat="1" x14ac:dyDescent="0.3">
      <c r="B295" s="24"/>
      <c r="C295" s="24"/>
      <c r="D295" s="23"/>
      <c r="E295" s="23"/>
      <c r="F295" s="23"/>
      <c r="G295" s="25"/>
      <c r="H295" s="23"/>
      <c r="I295" s="23"/>
      <c r="J295" s="23"/>
      <c r="K295" s="30"/>
      <c r="L295" s="30"/>
      <c r="M295" s="30"/>
      <c r="N295" s="30"/>
      <c r="O295" s="30"/>
      <c r="P295" s="30"/>
      <c r="Q295" s="30"/>
      <c r="R295" s="30"/>
      <c r="S295" s="30"/>
      <c r="T295" s="30"/>
    </row>
    <row r="296" spans="2:20" s="21" customFormat="1" x14ac:dyDescent="0.3">
      <c r="B296" s="24"/>
      <c r="C296" s="24"/>
      <c r="D296" s="23"/>
      <c r="E296" s="23"/>
      <c r="F296" s="23"/>
      <c r="G296" s="25"/>
      <c r="H296" s="23"/>
      <c r="I296" s="23"/>
      <c r="J296" s="23"/>
      <c r="K296" s="30"/>
      <c r="L296" s="30"/>
      <c r="M296" s="30"/>
      <c r="N296" s="30"/>
      <c r="O296" s="30"/>
      <c r="P296" s="30"/>
      <c r="Q296" s="30"/>
      <c r="R296" s="30"/>
      <c r="S296" s="30"/>
      <c r="T296" s="30"/>
    </row>
    <row r="297" spans="2:20" s="21" customFormat="1" x14ac:dyDescent="0.3">
      <c r="B297" s="24"/>
      <c r="C297" s="24"/>
      <c r="D297" s="23"/>
      <c r="E297" s="23"/>
      <c r="F297" s="23"/>
      <c r="G297" s="25"/>
      <c r="H297" s="23"/>
      <c r="I297" s="23"/>
      <c r="J297" s="23"/>
      <c r="K297" s="30"/>
      <c r="L297" s="30"/>
      <c r="M297" s="30"/>
      <c r="N297" s="30"/>
      <c r="O297" s="30"/>
      <c r="P297" s="30"/>
      <c r="Q297" s="30"/>
      <c r="R297" s="30"/>
      <c r="S297" s="30"/>
      <c r="T297" s="30"/>
    </row>
    <row r="298" spans="2:20" s="21" customFormat="1" x14ac:dyDescent="0.3">
      <c r="B298" s="24"/>
      <c r="C298" s="24"/>
      <c r="D298" s="23"/>
      <c r="E298" s="23"/>
      <c r="F298" s="23"/>
      <c r="G298" s="25"/>
      <c r="H298" s="23"/>
      <c r="I298" s="23"/>
      <c r="J298" s="23"/>
      <c r="K298" s="30"/>
      <c r="L298" s="30"/>
      <c r="M298" s="30"/>
      <c r="N298" s="30"/>
      <c r="O298" s="30"/>
      <c r="P298" s="30"/>
      <c r="Q298" s="30"/>
      <c r="R298" s="30"/>
      <c r="S298" s="30"/>
      <c r="T298" s="30"/>
    </row>
    <row r="299" spans="2:20" s="21" customFormat="1" x14ac:dyDescent="0.3">
      <c r="B299" s="24"/>
      <c r="C299" s="24"/>
      <c r="D299" s="23"/>
      <c r="E299" s="23"/>
      <c r="F299" s="23"/>
      <c r="G299" s="25"/>
      <c r="H299" s="23"/>
      <c r="I299" s="23"/>
      <c r="J299" s="23"/>
      <c r="K299" s="30"/>
      <c r="L299" s="30"/>
      <c r="M299" s="30"/>
      <c r="N299" s="30"/>
      <c r="O299" s="30"/>
      <c r="P299" s="30"/>
      <c r="Q299" s="30"/>
      <c r="R299" s="30"/>
      <c r="S299" s="30"/>
      <c r="T299" s="30"/>
    </row>
    <row r="300" spans="2:20" s="21" customFormat="1" x14ac:dyDescent="0.3">
      <c r="B300" s="24"/>
      <c r="C300" s="24"/>
      <c r="D300" s="23"/>
      <c r="E300" s="23"/>
      <c r="F300" s="23"/>
      <c r="G300" s="25"/>
      <c r="H300" s="23"/>
      <c r="I300" s="23"/>
      <c r="J300" s="23"/>
      <c r="K300" s="30"/>
      <c r="L300" s="30"/>
      <c r="M300" s="30"/>
      <c r="N300" s="30"/>
      <c r="O300" s="30"/>
      <c r="P300" s="30"/>
      <c r="Q300" s="30"/>
      <c r="R300" s="30"/>
      <c r="S300" s="30"/>
      <c r="T300" s="30"/>
    </row>
    <row r="301" spans="2:20" s="21" customFormat="1" x14ac:dyDescent="0.3">
      <c r="B301" s="24"/>
      <c r="C301" s="24"/>
      <c r="D301" s="23"/>
      <c r="E301" s="23"/>
      <c r="F301" s="23"/>
      <c r="G301" s="25"/>
      <c r="H301" s="23"/>
      <c r="I301" s="23"/>
      <c r="J301" s="23"/>
      <c r="K301" s="30"/>
      <c r="L301" s="30"/>
      <c r="M301" s="30"/>
      <c r="N301" s="30"/>
      <c r="O301" s="30"/>
      <c r="P301" s="30"/>
      <c r="Q301" s="30"/>
      <c r="R301" s="30"/>
      <c r="S301" s="30"/>
      <c r="T301" s="30"/>
    </row>
    <row r="302" spans="2:20" s="21" customFormat="1" x14ac:dyDescent="0.3">
      <c r="B302" s="24"/>
      <c r="C302" s="24"/>
      <c r="D302" s="23"/>
      <c r="E302" s="23"/>
      <c r="F302" s="23"/>
      <c r="G302" s="25"/>
      <c r="H302" s="23"/>
      <c r="I302" s="23"/>
      <c r="J302" s="23"/>
      <c r="K302" s="30"/>
      <c r="L302" s="30"/>
      <c r="M302" s="30"/>
      <c r="N302" s="30"/>
      <c r="O302" s="30"/>
      <c r="P302" s="30"/>
      <c r="Q302" s="30"/>
      <c r="R302" s="30"/>
      <c r="S302" s="30"/>
      <c r="T302" s="30"/>
    </row>
    <row r="303" spans="2:20" s="21" customFormat="1" x14ac:dyDescent="0.3">
      <c r="B303" s="24"/>
      <c r="C303" s="24"/>
      <c r="D303" s="23"/>
      <c r="E303" s="23"/>
      <c r="F303" s="23"/>
      <c r="G303" s="25"/>
      <c r="H303" s="23"/>
      <c r="I303" s="23"/>
      <c r="J303" s="23"/>
      <c r="K303" s="30"/>
      <c r="L303" s="30"/>
      <c r="M303" s="30"/>
      <c r="N303" s="30"/>
      <c r="O303" s="30"/>
      <c r="P303" s="30"/>
      <c r="Q303" s="30"/>
      <c r="R303" s="30"/>
      <c r="S303" s="30"/>
      <c r="T303" s="30"/>
    </row>
    <row r="304" spans="2:20" s="21" customFormat="1" x14ac:dyDescent="0.3">
      <c r="B304" s="24"/>
      <c r="C304" s="24"/>
      <c r="D304" s="23"/>
      <c r="E304" s="23"/>
      <c r="F304" s="23"/>
      <c r="G304" s="25"/>
      <c r="H304" s="23"/>
      <c r="I304" s="23"/>
      <c r="J304" s="23"/>
      <c r="K304" s="30"/>
      <c r="L304" s="30"/>
      <c r="M304" s="30"/>
      <c r="N304" s="30"/>
      <c r="O304" s="30"/>
      <c r="P304" s="30"/>
      <c r="Q304" s="30"/>
      <c r="R304" s="30"/>
      <c r="S304" s="30"/>
      <c r="T304" s="30"/>
    </row>
    <row r="305" spans="2:20" s="21" customFormat="1" x14ac:dyDescent="0.3">
      <c r="B305" s="24"/>
      <c r="C305" s="24"/>
      <c r="D305" s="23"/>
      <c r="E305" s="23"/>
      <c r="F305" s="23"/>
      <c r="G305" s="25"/>
      <c r="H305" s="23"/>
      <c r="I305" s="23"/>
      <c r="J305" s="23"/>
      <c r="K305" s="30"/>
      <c r="L305" s="30"/>
      <c r="M305" s="30"/>
      <c r="N305" s="30"/>
      <c r="O305" s="30"/>
      <c r="P305" s="30"/>
      <c r="Q305" s="30"/>
      <c r="R305" s="30"/>
      <c r="S305" s="30"/>
      <c r="T305" s="30"/>
    </row>
    <row r="306" spans="2:20" s="3" customFormat="1" x14ac:dyDescent="0.3">
      <c r="B306" s="24"/>
      <c r="C306" s="24"/>
      <c r="D306" s="23"/>
      <c r="E306" s="23"/>
      <c r="F306" s="23"/>
      <c r="G306" s="25"/>
      <c r="H306" s="23"/>
      <c r="I306" s="23"/>
      <c r="J306" s="23"/>
      <c r="K306" s="30"/>
      <c r="L306" s="30"/>
      <c r="M306" s="30"/>
      <c r="N306" s="30"/>
      <c r="O306" s="30"/>
      <c r="P306" s="30"/>
      <c r="Q306" s="30"/>
      <c r="R306" s="30"/>
      <c r="S306" s="30"/>
      <c r="T306" s="30"/>
    </row>
    <row r="307" spans="2:20" s="3" customFormat="1" x14ac:dyDescent="0.3">
      <c r="B307" s="24"/>
      <c r="C307" s="24"/>
      <c r="D307" s="23"/>
      <c r="E307" s="23"/>
      <c r="F307" s="23"/>
      <c r="G307" s="25"/>
      <c r="H307" s="23"/>
      <c r="I307" s="23"/>
      <c r="J307" s="23"/>
      <c r="K307" s="30"/>
      <c r="L307" s="30"/>
      <c r="M307" s="30"/>
      <c r="N307" s="30"/>
      <c r="O307" s="30"/>
      <c r="P307" s="30"/>
      <c r="Q307" s="30"/>
      <c r="R307" s="30"/>
      <c r="S307" s="30"/>
      <c r="T307" s="30"/>
    </row>
    <row r="308" spans="2:20" s="3" customFormat="1" x14ac:dyDescent="0.3">
      <c r="B308" s="24"/>
      <c r="C308" s="24"/>
      <c r="D308" s="23"/>
      <c r="E308" s="23"/>
      <c r="F308" s="23"/>
      <c r="G308" s="25"/>
      <c r="H308" s="23"/>
      <c r="I308" s="23"/>
      <c r="J308" s="23"/>
      <c r="K308" s="30"/>
      <c r="L308" s="30"/>
      <c r="M308" s="30"/>
      <c r="N308" s="30"/>
      <c r="O308" s="30"/>
      <c r="P308" s="30"/>
      <c r="Q308" s="30"/>
      <c r="R308" s="30"/>
      <c r="S308" s="30"/>
      <c r="T308" s="30"/>
    </row>
    <row r="309" spans="2:20" s="3" customFormat="1" x14ac:dyDescent="0.3">
      <c r="B309" s="24"/>
      <c r="C309" s="24"/>
      <c r="D309" s="23"/>
      <c r="E309" s="23"/>
      <c r="F309" s="23"/>
      <c r="G309" s="25"/>
      <c r="H309" s="23"/>
      <c r="I309" s="23"/>
      <c r="J309" s="23"/>
      <c r="K309" s="30"/>
      <c r="L309" s="30"/>
      <c r="M309" s="30"/>
      <c r="N309" s="30"/>
      <c r="O309" s="30"/>
      <c r="P309" s="30"/>
      <c r="Q309" s="30"/>
      <c r="R309" s="30"/>
      <c r="S309" s="30"/>
      <c r="T309" s="30"/>
    </row>
    <row r="310" spans="2:20" s="3" customFormat="1" x14ac:dyDescent="0.3">
      <c r="B310" s="24"/>
      <c r="C310" s="24"/>
      <c r="D310" s="23"/>
      <c r="E310" s="23"/>
      <c r="F310" s="23"/>
      <c r="G310" s="25"/>
      <c r="H310" s="23"/>
      <c r="I310" s="23"/>
      <c r="J310" s="23"/>
      <c r="K310" s="30"/>
      <c r="L310" s="30"/>
      <c r="M310" s="30"/>
      <c r="N310" s="30"/>
      <c r="O310" s="30"/>
      <c r="P310" s="30"/>
      <c r="Q310" s="30"/>
      <c r="R310" s="30"/>
      <c r="S310" s="30"/>
      <c r="T310" s="30"/>
    </row>
    <row r="311" spans="2:20" s="3" customFormat="1" x14ac:dyDescent="0.3">
      <c r="B311" s="24"/>
      <c r="C311" s="24"/>
      <c r="D311" s="23"/>
      <c r="E311" s="23"/>
      <c r="F311" s="23"/>
      <c r="G311" s="25"/>
      <c r="H311" s="23"/>
      <c r="I311" s="23"/>
      <c r="J311" s="23"/>
      <c r="K311" s="30"/>
      <c r="L311" s="30"/>
      <c r="M311" s="30"/>
      <c r="N311" s="30"/>
      <c r="O311" s="30"/>
      <c r="P311" s="30"/>
      <c r="Q311" s="30"/>
      <c r="R311" s="30"/>
      <c r="S311" s="30"/>
      <c r="T311" s="30"/>
    </row>
    <row r="312" spans="2:20" s="3" customFormat="1" x14ac:dyDescent="0.3">
      <c r="B312" s="24"/>
      <c r="C312" s="24"/>
      <c r="D312" s="23"/>
      <c r="E312" s="23"/>
      <c r="F312" s="23"/>
      <c r="G312" s="25"/>
      <c r="H312" s="23"/>
      <c r="I312" s="23"/>
      <c r="J312" s="23"/>
      <c r="K312" s="30"/>
      <c r="L312" s="30"/>
      <c r="M312" s="30"/>
      <c r="N312" s="30"/>
      <c r="O312" s="30"/>
      <c r="P312" s="30"/>
      <c r="Q312" s="30"/>
      <c r="R312" s="30"/>
      <c r="S312" s="30"/>
      <c r="T312" s="30"/>
    </row>
    <row r="313" spans="2:20" s="3" customFormat="1" x14ac:dyDescent="0.3">
      <c r="B313" s="24"/>
      <c r="C313" s="24"/>
      <c r="D313" s="23"/>
      <c r="E313" s="23"/>
      <c r="F313" s="23"/>
      <c r="G313" s="25"/>
      <c r="H313" s="23"/>
      <c r="I313" s="23"/>
      <c r="J313" s="23"/>
      <c r="K313" s="30"/>
      <c r="L313" s="30"/>
      <c r="M313" s="30"/>
      <c r="N313" s="30"/>
      <c r="O313" s="30"/>
      <c r="P313" s="30"/>
      <c r="Q313" s="30"/>
      <c r="R313" s="30"/>
      <c r="S313" s="30"/>
      <c r="T313" s="30"/>
    </row>
    <row r="314" spans="2:20" s="3" customFormat="1" x14ac:dyDescent="0.3">
      <c r="B314" s="24"/>
      <c r="C314" s="24"/>
      <c r="D314" s="23"/>
      <c r="E314" s="23"/>
      <c r="F314" s="23"/>
      <c r="G314" s="25"/>
      <c r="H314" s="23"/>
      <c r="I314" s="23"/>
      <c r="J314" s="23"/>
      <c r="K314" s="30"/>
      <c r="L314" s="30"/>
      <c r="M314" s="30"/>
      <c r="N314" s="30"/>
      <c r="O314" s="30"/>
      <c r="P314" s="30"/>
      <c r="Q314" s="30"/>
      <c r="R314" s="30"/>
      <c r="S314" s="30"/>
      <c r="T314" s="30"/>
    </row>
    <row r="315" spans="2:20" s="3" customFormat="1" x14ac:dyDescent="0.3">
      <c r="B315" s="24"/>
      <c r="C315" s="24"/>
      <c r="D315" s="23"/>
      <c r="E315" s="23"/>
      <c r="F315" s="23"/>
      <c r="G315" s="25"/>
      <c r="H315" s="23"/>
      <c r="I315" s="23"/>
      <c r="J315" s="23"/>
      <c r="K315" s="30"/>
      <c r="L315" s="30"/>
      <c r="M315" s="30"/>
      <c r="N315" s="30"/>
      <c r="O315" s="30"/>
      <c r="P315" s="30"/>
      <c r="Q315" s="30"/>
      <c r="R315" s="30"/>
      <c r="S315" s="30"/>
      <c r="T315" s="30"/>
    </row>
    <row r="316" spans="2:20" s="3" customFormat="1" x14ac:dyDescent="0.3">
      <c r="B316" s="24"/>
      <c r="C316" s="24"/>
      <c r="D316" s="23"/>
      <c r="E316" s="23"/>
      <c r="F316" s="23"/>
      <c r="G316" s="25"/>
      <c r="H316" s="23"/>
      <c r="I316" s="23"/>
      <c r="J316" s="23"/>
      <c r="K316" s="30"/>
      <c r="L316" s="30"/>
      <c r="M316" s="30"/>
      <c r="N316" s="30"/>
      <c r="O316" s="30"/>
      <c r="P316" s="30"/>
      <c r="Q316" s="30"/>
      <c r="R316" s="30"/>
      <c r="S316" s="30"/>
      <c r="T316" s="30"/>
    </row>
    <row r="317" spans="2:20" s="3" customFormat="1" x14ac:dyDescent="0.3">
      <c r="B317" s="24"/>
      <c r="C317" s="24"/>
      <c r="D317" s="23"/>
      <c r="E317" s="23"/>
      <c r="F317" s="23"/>
      <c r="G317" s="25"/>
      <c r="H317" s="23"/>
      <c r="I317" s="23"/>
      <c r="J317" s="23"/>
      <c r="K317" s="30"/>
      <c r="L317" s="30"/>
      <c r="M317" s="30"/>
      <c r="N317" s="30"/>
      <c r="O317" s="30"/>
      <c r="P317" s="30"/>
      <c r="Q317" s="30"/>
      <c r="R317" s="30"/>
      <c r="S317" s="30"/>
      <c r="T317" s="30"/>
    </row>
    <row r="318" spans="2:20" s="3" customFormat="1" x14ac:dyDescent="0.3">
      <c r="B318" s="24"/>
      <c r="C318" s="24"/>
      <c r="D318" s="23"/>
      <c r="E318" s="23"/>
      <c r="F318" s="23"/>
      <c r="G318" s="25"/>
      <c r="H318" s="23"/>
      <c r="I318" s="23"/>
      <c r="J318" s="23"/>
      <c r="K318" s="30"/>
      <c r="L318" s="30"/>
      <c r="M318" s="30"/>
      <c r="N318" s="30"/>
      <c r="O318" s="30"/>
      <c r="P318" s="30"/>
      <c r="Q318" s="30"/>
      <c r="R318" s="30"/>
      <c r="S318" s="30"/>
      <c r="T318" s="30"/>
    </row>
    <row r="319" spans="2:20" s="3" customFormat="1" x14ac:dyDescent="0.3">
      <c r="B319" s="24"/>
      <c r="C319" s="24"/>
      <c r="D319" s="23"/>
      <c r="E319" s="23"/>
      <c r="F319" s="23"/>
      <c r="G319" s="23"/>
      <c r="H319" s="23"/>
      <c r="I319" s="23"/>
      <c r="J319" s="23"/>
      <c r="K319" s="30"/>
      <c r="L319" s="30"/>
      <c r="M319" s="30"/>
      <c r="N319" s="30"/>
      <c r="O319" s="30"/>
      <c r="P319" s="30"/>
      <c r="Q319" s="30"/>
      <c r="R319" s="30"/>
      <c r="S319" s="30"/>
      <c r="T319" s="30"/>
    </row>
    <row r="320" spans="2:20" s="3" customFormat="1" x14ac:dyDescent="0.3">
      <c r="B320" s="24"/>
      <c r="C320" s="24"/>
      <c r="D320" s="23"/>
      <c r="E320" s="23"/>
      <c r="F320" s="23"/>
      <c r="G320" s="23"/>
      <c r="H320" s="23"/>
      <c r="I320" s="23"/>
      <c r="J320" s="23"/>
      <c r="K320" s="30"/>
      <c r="L320" s="30"/>
      <c r="M320" s="30"/>
      <c r="N320" s="30"/>
      <c r="O320" s="30"/>
      <c r="P320" s="30"/>
      <c r="Q320" s="30"/>
      <c r="R320" s="30"/>
      <c r="S320" s="30"/>
      <c r="T320" s="30"/>
    </row>
    <row r="321" spans="2:20" s="3" customFormat="1" x14ac:dyDescent="0.3">
      <c r="B321" s="24"/>
      <c r="C321" s="24"/>
      <c r="D321" s="23"/>
      <c r="E321" s="23"/>
      <c r="F321" s="23"/>
      <c r="G321" s="23"/>
      <c r="H321" s="23"/>
      <c r="I321" s="23"/>
      <c r="J321" s="23"/>
      <c r="K321" s="30"/>
      <c r="L321" s="30"/>
      <c r="M321" s="30"/>
      <c r="N321" s="30"/>
      <c r="O321" s="30"/>
      <c r="P321" s="30"/>
      <c r="Q321" s="30"/>
      <c r="R321" s="30"/>
      <c r="S321" s="30"/>
      <c r="T321" s="30"/>
    </row>
    <row r="322" spans="2:20" s="3" customFormat="1" x14ac:dyDescent="0.3">
      <c r="B322" s="24"/>
      <c r="C322" s="24"/>
      <c r="D322" s="23"/>
      <c r="E322" s="23"/>
      <c r="F322" s="23"/>
      <c r="G322" s="23"/>
      <c r="H322" s="23"/>
      <c r="I322" s="23"/>
      <c r="J322" s="23"/>
      <c r="K322" s="30"/>
      <c r="L322" s="30"/>
      <c r="M322" s="30"/>
      <c r="N322" s="30"/>
      <c r="O322" s="30"/>
      <c r="P322" s="30"/>
      <c r="Q322" s="30"/>
      <c r="R322" s="30"/>
      <c r="S322" s="30"/>
      <c r="T322" s="30"/>
    </row>
    <row r="323" spans="2:20" s="3" customFormat="1" x14ac:dyDescent="0.3">
      <c r="B323" s="24"/>
      <c r="C323" s="24"/>
      <c r="D323" s="23"/>
      <c r="E323" s="23"/>
      <c r="F323" s="23"/>
      <c r="G323" s="23"/>
      <c r="H323" s="23"/>
      <c r="I323" s="23"/>
      <c r="J323" s="23"/>
      <c r="K323" s="30"/>
      <c r="L323" s="30"/>
      <c r="M323" s="30"/>
      <c r="N323" s="30"/>
      <c r="O323" s="30"/>
      <c r="P323" s="30"/>
      <c r="Q323" s="30"/>
      <c r="R323" s="30"/>
      <c r="S323" s="30"/>
      <c r="T323" s="30"/>
    </row>
    <row r="324" spans="2:20" s="3" customFormat="1" x14ac:dyDescent="0.3">
      <c r="B324" s="24"/>
      <c r="C324" s="24"/>
      <c r="D324" s="23"/>
      <c r="E324" s="23"/>
      <c r="F324" s="23"/>
      <c r="G324" s="23"/>
      <c r="H324" s="23"/>
      <c r="I324" s="23"/>
      <c r="J324" s="23"/>
      <c r="K324" s="30"/>
      <c r="L324" s="30"/>
      <c r="M324" s="30"/>
      <c r="N324" s="30"/>
      <c r="O324" s="30"/>
      <c r="P324" s="30"/>
      <c r="Q324" s="30"/>
      <c r="R324" s="30"/>
      <c r="S324" s="30"/>
      <c r="T324" s="30"/>
    </row>
    <row r="325" spans="2:20" s="3" customFormat="1" x14ac:dyDescent="0.3">
      <c r="B325" s="24"/>
      <c r="C325" s="24"/>
      <c r="D325" s="23"/>
      <c r="E325" s="23"/>
      <c r="F325" s="23"/>
      <c r="G325" s="23"/>
      <c r="H325" s="23"/>
      <c r="I325" s="23"/>
      <c r="J325" s="23"/>
      <c r="K325" s="30"/>
      <c r="L325" s="30"/>
      <c r="M325" s="30"/>
      <c r="N325" s="30"/>
      <c r="O325" s="30"/>
      <c r="P325" s="30"/>
      <c r="Q325" s="30"/>
      <c r="R325" s="30"/>
      <c r="S325" s="30"/>
      <c r="T325" s="30"/>
    </row>
    <row r="326" spans="2:20" s="3" customFormat="1" x14ac:dyDescent="0.3">
      <c r="B326" s="24"/>
      <c r="C326" s="24"/>
      <c r="D326" s="23"/>
      <c r="E326" s="23"/>
      <c r="F326" s="23"/>
      <c r="G326" s="23"/>
      <c r="H326" s="23"/>
      <c r="I326" s="23"/>
      <c r="J326" s="23"/>
      <c r="K326" s="30"/>
      <c r="L326" s="30"/>
      <c r="M326" s="30"/>
      <c r="N326" s="30"/>
      <c r="O326" s="30"/>
      <c r="P326" s="30"/>
      <c r="Q326" s="30"/>
      <c r="R326" s="30"/>
      <c r="S326" s="30"/>
      <c r="T326" s="30"/>
    </row>
    <row r="327" spans="2:20" s="3" customFormat="1" x14ac:dyDescent="0.3">
      <c r="B327" s="24"/>
      <c r="C327" s="24"/>
      <c r="D327" s="23"/>
      <c r="E327" s="23"/>
      <c r="F327" s="23"/>
      <c r="G327" s="23"/>
      <c r="H327" s="23"/>
      <c r="I327" s="23"/>
      <c r="J327" s="23"/>
      <c r="K327" s="30"/>
      <c r="L327" s="30"/>
      <c r="M327" s="30"/>
      <c r="N327" s="30"/>
      <c r="O327" s="30"/>
      <c r="P327" s="30"/>
      <c r="Q327" s="30"/>
      <c r="R327" s="30"/>
      <c r="S327" s="30"/>
      <c r="T327" s="30"/>
    </row>
    <row r="328" spans="2:20" s="3" customFormat="1" x14ac:dyDescent="0.3">
      <c r="B328" s="24"/>
      <c r="C328" s="24"/>
      <c r="D328" s="23"/>
      <c r="E328" s="23"/>
      <c r="F328" s="23"/>
      <c r="G328" s="23"/>
      <c r="H328" s="23"/>
      <c r="I328" s="23"/>
      <c r="J328" s="23"/>
      <c r="K328" s="30"/>
      <c r="L328" s="30"/>
      <c r="M328" s="30"/>
      <c r="N328" s="30"/>
      <c r="O328" s="30"/>
      <c r="P328" s="30"/>
      <c r="Q328" s="30"/>
      <c r="R328" s="30"/>
      <c r="S328" s="30"/>
      <c r="T328" s="30"/>
    </row>
    <row r="329" spans="2:20" s="3" customFormat="1" x14ac:dyDescent="0.3">
      <c r="B329" s="24"/>
      <c r="C329" s="24"/>
      <c r="D329" s="23"/>
      <c r="E329" s="23"/>
      <c r="F329" s="23"/>
      <c r="G329" s="23"/>
      <c r="H329" s="23"/>
      <c r="I329" s="23"/>
      <c r="J329" s="23"/>
      <c r="K329" s="30"/>
      <c r="L329" s="30"/>
      <c r="M329" s="30"/>
      <c r="N329" s="30"/>
      <c r="O329" s="30"/>
      <c r="P329" s="30"/>
      <c r="Q329" s="30"/>
      <c r="R329" s="30"/>
      <c r="S329" s="30"/>
      <c r="T329" s="30"/>
    </row>
    <row r="330" spans="2:20" s="3" customFormat="1" x14ac:dyDescent="0.3">
      <c r="B330" s="24"/>
      <c r="C330" s="24"/>
      <c r="D330" s="23"/>
      <c r="E330" s="23"/>
      <c r="F330" s="23"/>
      <c r="G330" s="23"/>
      <c r="H330" s="23"/>
      <c r="I330" s="23"/>
      <c r="J330" s="23"/>
      <c r="K330" s="30"/>
      <c r="L330" s="30"/>
      <c r="M330" s="30"/>
      <c r="N330" s="30"/>
      <c r="O330" s="30"/>
      <c r="P330" s="30"/>
      <c r="Q330" s="30"/>
      <c r="R330" s="30"/>
      <c r="S330" s="30"/>
      <c r="T330" s="30"/>
    </row>
    <row r="331" spans="2:20" s="3" customFormat="1" x14ac:dyDescent="0.3">
      <c r="B331" s="24"/>
      <c r="C331" s="24"/>
      <c r="D331" s="23"/>
      <c r="E331" s="23"/>
      <c r="F331" s="23"/>
      <c r="G331" s="23"/>
      <c r="H331" s="23"/>
      <c r="I331" s="23"/>
      <c r="J331" s="23"/>
      <c r="K331" s="30"/>
      <c r="L331" s="30"/>
      <c r="M331" s="30"/>
      <c r="N331" s="30"/>
      <c r="O331" s="30"/>
      <c r="P331" s="30"/>
      <c r="Q331" s="30"/>
      <c r="R331" s="30"/>
      <c r="S331" s="30"/>
      <c r="T331" s="30"/>
    </row>
    <row r="332" spans="2:20" s="3" customFormat="1" x14ac:dyDescent="0.3">
      <c r="B332" s="24"/>
      <c r="C332" s="24"/>
      <c r="D332" s="23"/>
      <c r="E332" s="23"/>
      <c r="F332" s="23"/>
      <c r="G332" s="23"/>
      <c r="H332" s="23"/>
      <c r="I332" s="23"/>
      <c r="J332" s="23"/>
      <c r="K332" s="30"/>
      <c r="L332" s="30"/>
      <c r="M332" s="30"/>
      <c r="N332" s="30"/>
      <c r="O332" s="30"/>
      <c r="P332" s="30"/>
      <c r="Q332" s="30"/>
      <c r="R332" s="30"/>
      <c r="S332" s="30"/>
      <c r="T332" s="30"/>
    </row>
    <row r="333" spans="2:20" s="3" customFormat="1" x14ac:dyDescent="0.3">
      <c r="B333" s="24"/>
      <c r="C333" s="24"/>
      <c r="D333" s="23"/>
      <c r="E333" s="23"/>
      <c r="F333" s="23"/>
      <c r="G333" s="23"/>
      <c r="H333" s="23"/>
      <c r="I333" s="23"/>
      <c r="J333" s="23"/>
      <c r="K333" s="30"/>
      <c r="L333" s="30"/>
      <c r="M333" s="30"/>
      <c r="N333" s="30"/>
      <c r="O333" s="30"/>
      <c r="P333" s="30"/>
      <c r="Q333" s="30"/>
      <c r="R333" s="30"/>
      <c r="S333" s="30"/>
      <c r="T333" s="30"/>
    </row>
    <row r="334" spans="2:20" s="3" customFormat="1" x14ac:dyDescent="0.3">
      <c r="B334" s="24"/>
      <c r="C334" s="24"/>
      <c r="D334" s="23"/>
      <c r="E334" s="23"/>
      <c r="F334" s="23"/>
      <c r="G334" s="23"/>
      <c r="H334" s="23"/>
      <c r="I334" s="23"/>
      <c r="J334" s="23"/>
      <c r="K334" s="30"/>
      <c r="L334" s="30"/>
      <c r="M334" s="30"/>
      <c r="N334" s="30"/>
      <c r="O334" s="30"/>
      <c r="P334" s="30"/>
      <c r="Q334" s="30"/>
      <c r="R334" s="30"/>
      <c r="S334" s="30"/>
      <c r="T334" s="30"/>
    </row>
    <row r="335" spans="2:20" s="3" customFormat="1" x14ac:dyDescent="0.3">
      <c r="B335" s="24"/>
      <c r="C335" s="24"/>
      <c r="D335" s="23"/>
      <c r="E335" s="23"/>
      <c r="F335" s="23"/>
      <c r="G335" s="23"/>
      <c r="H335" s="23"/>
      <c r="I335" s="23"/>
      <c r="J335" s="23"/>
      <c r="K335" s="30"/>
      <c r="L335" s="30"/>
      <c r="M335" s="30"/>
      <c r="N335" s="30"/>
      <c r="O335" s="30"/>
      <c r="P335" s="30"/>
      <c r="Q335" s="30"/>
      <c r="R335" s="30"/>
      <c r="S335" s="30"/>
      <c r="T335" s="30"/>
    </row>
    <row r="336" spans="2:20" s="3" customFormat="1" x14ac:dyDescent="0.3">
      <c r="B336" s="24"/>
      <c r="C336" s="24"/>
      <c r="D336" s="23"/>
      <c r="E336" s="23"/>
      <c r="F336" s="23"/>
      <c r="G336" s="23"/>
      <c r="H336" s="23"/>
      <c r="I336" s="23"/>
      <c r="J336" s="23"/>
      <c r="K336" s="30"/>
      <c r="L336" s="30"/>
      <c r="M336" s="30"/>
      <c r="N336" s="30"/>
      <c r="O336" s="30"/>
      <c r="P336" s="30"/>
      <c r="Q336" s="30"/>
      <c r="R336" s="30"/>
      <c r="S336" s="30"/>
      <c r="T336" s="30"/>
    </row>
    <row r="337" spans="2:20" s="3" customFormat="1" x14ac:dyDescent="0.3">
      <c r="B337" s="24"/>
      <c r="C337" s="24"/>
      <c r="D337" s="23"/>
      <c r="E337" s="23"/>
      <c r="F337" s="23"/>
      <c r="G337" s="23"/>
      <c r="H337" s="23"/>
      <c r="I337" s="23"/>
      <c r="J337" s="23"/>
      <c r="K337" s="30"/>
      <c r="L337" s="30"/>
      <c r="M337" s="30"/>
      <c r="N337" s="30"/>
      <c r="O337" s="30"/>
      <c r="P337" s="30"/>
      <c r="Q337" s="30"/>
      <c r="R337" s="30"/>
      <c r="S337" s="30"/>
      <c r="T337" s="30"/>
    </row>
    <row r="338" spans="2:20" s="3" customFormat="1" x14ac:dyDescent="0.3">
      <c r="B338" s="24"/>
      <c r="C338" s="24"/>
      <c r="D338" s="23"/>
      <c r="E338" s="23"/>
      <c r="F338" s="23"/>
      <c r="G338" s="23"/>
      <c r="H338" s="23"/>
      <c r="I338" s="23"/>
      <c r="J338" s="23"/>
      <c r="K338" s="30"/>
      <c r="L338" s="30"/>
      <c r="M338" s="30"/>
      <c r="N338" s="30"/>
      <c r="O338" s="30"/>
      <c r="P338" s="30"/>
      <c r="Q338" s="30"/>
      <c r="R338" s="30"/>
      <c r="S338" s="30"/>
      <c r="T338" s="30"/>
    </row>
    <row r="339" spans="2:20" s="3" customFormat="1" x14ac:dyDescent="0.3">
      <c r="B339" s="24"/>
      <c r="C339" s="24"/>
      <c r="D339" s="23"/>
      <c r="E339" s="23"/>
      <c r="F339" s="23"/>
      <c r="G339" s="23"/>
      <c r="H339" s="23"/>
      <c r="I339" s="23"/>
      <c r="J339" s="23"/>
      <c r="K339" s="30"/>
      <c r="L339" s="30"/>
      <c r="M339" s="30"/>
      <c r="N339" s="30"/>
      <c r="O339" s="30"/>
      <c r="P339" s="30"/>
      <c r="Q339" s="30"/>
      <c r="R339" s="30"/>
      <c r="S339" s="30"/>
      <c r="T339" s="30"/>
    </row>
    <row r="340" spans="2:20" s="3" customFormat="1" x14ac:dyDescent="0.3">
      <c r="B340" s="24"/>
      <c r="C340" s="24"/>
      <c r="D340" s="23"/>
      <c r="E340" s="23"/>
      <c r="F340" s="23"/>
      <c r="G340" s="23"/>
      <c r="H340" s="23"/>
      <c r="I340" s="23"/>
      <c r="J340" s="23"/>
      <c r="K340" s="30"/>
      <c r="L340" s="30"/>
      <c r="M340" s="30"/>
      <c r="N340" s="30"/>
      <c r="O340" s="30"/>
      <c r="P340" s="30"/>
      <c r="Q340" s="30"/>
      <c r="R340" s="30"/>
      <c r="S340" s="30"/>
      <c r="T340" s="30"/>
    </row>
    <row r="341" spans="2:20" s="3" customFormat="1" x14ac:dyDescent="0.3">
      <c r="B341" s="24"/>
      <c r="C341" s="24"/>
      <c r="D341" s="23"/>
      <c r="E341" s="23"/>
      <c r="F341" s="23"/>
      <c r="G341" s="23"/>
      <c r="H341" s="23"/>
      <c r="I341" s="23"/>
      <c r="J341" s="23"/>
      <c r="K341" s="30"/>
      <c r="L341" s="30"/>
      <c r="M341" s="30"/>
      <c r="N341" s="30"/>
      <c r="O341" s="30"/>
      <c r="P341" s="30"/>
      <c r="Q341" s="30"/>
      <c r="R341" s="30"/>
      <c r="S341" s="30"/>
      <c r="T341" s="30"/>
    </row>
    <row r="342" spans="2:20" s="3" customFormat="1" x14ac:dyDescent="0.3">
      <c r="B342" s="24"/>
      <c r="C342" s="24"/>
      <c r="D342" s="23"/>
      <c r="E342" s="23"/>
      <c r="F342" s="23"/>
      <c r="G342" s="23"/>
      <c r="H342" s="23"/>
      <c r="I342" s="23"/>
      <c r="J342" s="23"/>
      <c r="K342" s="30"/>
      <c r="L342" s="30"/>
      <c r="M342" s="30"/>
      <c r="N342" s="30"/>
      <c r="O342" s="30"/>
      <c r="P342" s="30"/>
      <c r="Q342" s="30"/>
      <c r="R342" s="30"/>
      <c r="S342" s="30"/>
      <c r="T342" s="30"/>
    </row>
    <row r="343" spans="2:20" s="3" customFormat="1" x14ac:dyDescent="0.3">
      <c r="B343" s="24"/>
      <c r="C343" s="24"/>
      <c r="D343" s="23"/>
      <c r="E343" s="23"/>
      <c r="F343" s="23"/>
      <c r="G343" s="23"/>
      <c r="H343" s="23"/>
      <c r="I343" s="23"/>
      <c r="J343" s="23"/>
      <c r="K343" s="30"/>
      <c r="L343" s="30"/>
      <c r="M343" s="30"/>
      <c r="N343" s="30"/>
      <c r="O343" s="30"/>
      <c r="P343" s="30"/>
      <c r="Q343" s="30"/>
      <c r="R343" s="30"/>
      <c r="S343" s="30"/>
      <c r="T343" s="30"/>
    </row>
    <row r="344" spans="2:20" s="3" customFormat="1" x14ac:dyDescent="0.3">
      <c r="B344" s="24"/>
      <c r="C344" s="24"/>
      <c r="D344" s="23"/>
      <c r="E344" s="23"/>
      <c r="F344" s="23"/>
      <c r="G344" s="23"/>
      <c r="H344" s="23"/>
      <c r="I344" s="23"/>
      <c r="J344" s="23"/>
      <c r="K344" s="30"/>
      <c r="L344" s="30"/>
      <c r="M344" s="30"/>
      <c r="N344" s="30"/>
      <c r="O344" s="30"/>
      <c r="P344" s="30"/>
      <c r="Q344" s="30"/>
      <c r="R344" s="30"/>
      <c r="S344" s="30"/>
      <c r="T344" s="30"/>
    </row>
    <row r="345" spans="2:20" s="3" customFormat="1" x14ac:dyDescent="0.3">
      <c r="B345" s="24"/>
      <c r="C345" s="24"/>
      <c r="D345" s="23"/>
      <c r="E345" s="23"/>
      <c r="F345" s="23"/>
      <c r="G345" s="23"/>
      <c r="H345" s="23"/>
      <c r="I345" s="23"/>
      <c r="J345" s="23"/>
      <c r="K345" s="30"/>
      <c r="L345" s="30"/>
      <c r="M345" s="30"/>
      <c r="N345" s="30"/>
      <c r="O345" s="30"/>
      <c r="P345" s="30"/>
      <c r="Q345" s="30"/>
      <c r="R345" s="30"/>
      <c r="S345" s="30"/>
      <c r="T345" s="30"/>
    </row>
    <row r="346" spans="2:20" s="3" customFormat="1" x14ac:dyDescent="0.3">
      <c r="B346" s="24"/>
      <c r="C346" s="24"/>
      <c r="D346" s="23"/>
      <c r="E346" s="23"/>
      <c r="F346" s="23"/>
      <c r="G346" s="23"/>
      <c r="H346" s="23"/>
      <c r="I346" s="23"/>
      <c r="J346" s="23"/>
      <c r="K346" s="30"/>
      <c r="L346" s="30"/>
      <c r="M346" s="30"/>
      <c r="N346" s="30"/>
      <c r="O346" s="30"/>
      <c r="P346" s="30"/>
      <c r="Q346" s="30"/>
      <c r="R346" s="30"/>
      <c r="S346" s="30"/>
      <c r="T346" s="30"/>
    </row>
    <row r="347" spans="2:20" s="3" customFormat="1" x14ac:dyDescent="0.3">
      <c r="B347" s="24"/>
      <c r="C347" s="24"/>
      <c r="D347" s="23"/>
      <c r="E347" s="23"/>
      <c r="F347" s="23"/>
      <c r="G347" s="23"/>
      <c r="H347" s="23"/>
      <c r="I347" s="23"/>
      <c r="J347" s="23"/>
      <c r="K347" s="30"/>
      <c r="L347" s="30"/>
      <c r="M347" s="30"/>
      <c r="N347" s="30"/>
      <c r="O347" s="30"/>
      <c r="P347" s="30"/>
      <c r="Q347" s="30"/>
      <c r="R347" s="30"/>
      <c r="S347" s="30"/>
      <c r="T347" s="30"/>
    </row>
    <row r="348" spans="2:20" s="3" customFormat="1" x14ac:dyDescent="0.3">
      <c r="B348" s="24"/>
      <c r="C348" s="24"/>
      <c r="D348" s="23"/>
      <c r="E348" s="23"/>
      <c r="F348" s="23"/>
      <c r="G348" s="23"/>
      <c r="H348" s="23"/>
      <c r="I348" s="23"/>
      <c r="J348" s="23"/>
      <c r="K348" s="30"/>
      <c r="L348" s="30"/>
      <c r="M348" s="30"/>
      <c r="N348" s="30"/>
      <c r="O348" s="30"/>
      <c r="P348" s="30"/>
      <c r="Q348" s="30"/>
      <c r="R348" s="30"/>
      <c r="S348" s="30"/>
      <c r="T348" s="30"/>
    </row>
    <row r="349" spans="2:20" s="3" customFormat="1" x14ac:dyDescent="0.3">
      <c r="B349" s="24"/>
      <c r="C349" s="24"/>
      <c r="D349" s="23"/>
      <c r="E349" s="23"/>
      <c r="F349" s="23"/>
      <c r="G349" s="23"/>
      <c r="H349" s="23"/>
      <c r="I349" s="23"/>
      <c r="J349" s="23"/>
      <c r="K349" s="30"/>
      <c r="L349" s="30"/>
      <c r="M349" s="30"/>
      <c r="N349" s="30"/>
      <c r="O349" s="30"/>
      <c r="P349" s="30"/>
      <c r="Q349" s="30"/>
      <c r="R349" s="30"/>
      <c r="S349" s="30"/>
      <c r="T349" s="30"/>
    </row>
    <row r="350" spans="2:20" s="3" customFormat="1" x14ac:dyDescent="0.3">
      <c r="B350" s="24"/>
      <c r="C350" s="24"/>
      <c r="D350" s="23"/>
      <c r="E350" s="23"/>
      <c r="F350" s="23"/>
      <c r="G350" s="23"/>
      <c r="H350" s="23"/>
      <c r="I350" s="23"/>
      <c r="J350" s="23"/>
      <c r="K350" s="30"/>
      <c r="L350" s="30"/>
      <c r="M350" s="30"/>
      <c r="N350" s="30"/>
      <c r="O350" s="30"/>
      <c r="P350" s="30"/>
      <c r="Q350" s="30"/>
      <c r="R350" s="30"/>
      <c r="S350" s="30"/>
      <c r="T350" s="30"/>
    </row>
    <row r="351" spans="2:20" s="3" customFormat="1" x14ac:dyDescent="0.3">
      <c r="B351" s="24"/>
      <c r="C351" s="24"/>
      <c r="D351" s="23"/>
      <c r="E351" s="23"/>
      <c r="F351" s="23"/>
      <c r="G351" s="23"/>
      <c r="H351" s="23"/>
      <c r="I351" s="23"/>
      <c r="J351" s="23"/>
      <c r="K351" s="30"/>
      <c r="L351" s="30"/>
      <c r="M351" s="30"/>
      <c r="N351" s="30"/>
      <c r="O351" s="30"/>
      <c r="P351" s="30"/>
      <c r="Q351" s="30"/>
      <c r="R351" s="30"/>
      <c r="S351" s="30"/>
      <c r="T351" s="30"/>
    </row>
    <row r="352" spans="2:20" s="3" customFormat="1" x14ac:dyDescent="0.3">
      <c r="B352" s="24"/>
      <c r="C352" s="24"/>
      <c r="D352" s="23"/>
      <c r="E352" s="23"/>
      <c r="F352" s="23"/>
      <c r="G352" s="23"/>
      <c r="H352" s="23"/>
      <c r="I352" s="23"/>
      <c r="J352" s="23"/>
      <c r="K352" s="30"/>
      <c r="L352" s="30"/>
      <c r="M352" s="30"/>
      <c r="N352" s="30"/>
      <c r="O352" s="30"/>
      <c r="P352" s="30"/>
      <c r="Q352" s="30"/>
      <c r="R352" s="30"/>
      <c r="S352" s="30"/>
      <c r="T352" s="30"/>
    </row>
    <row r="353" spans="2:20" s="3" customFormat="1" x14ac:dyDescent="0.3">
      <c r="B353" s="24"/>
      <c r="C353" s="24"/>
      <c r="D353" s="23"/>
      <c r="E353" s="23"/>
      <c r="F353" s="23"/>
      <c r="G353" s="23"/>
      <c r="H353" s="23"/>
      <c r="I353" s="23"/>
      <c r="J353" s="23"/>
      <c r="K353" s="30"/>
      <c r="L353" s="30"/>
      <c r="M353" s="30"/>
      <c r="N353" s="30"/>
      <c r="O353" s="30"/>
      <c r="P353" s="30"/>
      <c r="Q353" s="30"/>
      <c r="R353" s="30"/>
      <c r="S353" s="30"/>
      <c r="T353" s="30"/>
    </row>
    <row r="354" spans="2:20" s="3" customFormat="1" x14ac:dyDescent="0.3">
      <c r="B354" s="24"/>
      <c r="C354" s="24"/>
      <c r="D354" s="23"/>
      <c r="E354" s="23"/>
      <c r="F354" s="23"/>
      <c r="G354" s="23"/>
      <c r="H354" s="23"/>
      <c r="I354" s="23"/>
      <c r="J354" s="23"/>
      <c r="K354" s="30"/>
      <c r="L354" s="30"/>
      <c r="M354" s="30"/>
      <c r="N354" s="30"/>
      <c r="O354" s="30"/>
      <c r="P354" s="30"/>
      <c r="Q354" s="30"/>
      <c r="R354" s="30"/>
      <c r="S354" s="30"/>
      <c r="T354" s="30"/>
    </row>
    <row r="355" spans="2:20" s="3" customFormat="1" x14ac:dyDescent="0.3">
      <c r="B355" s="24"/>
      <c r="C355" s="24"/>
      <c r="D355" s="23"/>
      <c r="E355" s="23"/>
      <c r="F355" s="23"/>
      <c r="G355" s="23"/>
      <c r="H355" s="23"/>
      <c r="I355" s="23"/>
      <c r="J355" s="23"/>
      <c r="K355" s="30"/>
      <c r="L355" s="30"/>
      <c r="M355" s="30"/>
      <c r="N355" s="30"/>
      <c r="O355" s="30"/>
      <c r="P355" s="30"/>
      <c r="Q355" s="30"/>
      <c r="R355" s="30"/>
      <c r="S355" s="30"/>
      <c r="T355" s="30"/>
    </row>
    <row r="356" spans="2:20" s="3" customFormat="1" x14ac:dyDescent="0.3">
      <c r="B356" s="24"/>
      <c r="C356" s="24"/>
      <c r="D356" s="23"/>
      <c r="E356" s="23"/>
      <c r="F356" s="23"/>
      <c r="G356" s="23"/>
      <c r="H356" s="23"/>
      <c r="I356" s="23"/>
      <c r="J356" s="23"/>
      <c r="K356" s="30"/>
      <c r="L356" s="30"/>
      <c r="M356" s="30"/>
      <c r="N356" s="30"/>
      <c r="O356" s="30"/>
      <c r="P356" s="30"/>
      <c r="Q356" s="30"/>
      <c r="R356" s="30"/>
      <c r="S356" s="30"/>
      <c r="T356" s="30"/>
    </row>
    <row r="357" spans="2:20" s="3" customFormat="1" x14ac:dyDescent="0.3">
      <c r="B357" s="24"/>
      <c r="C357" s="24"/>
      <c r="D357" s="23"/>
      <c r="E357" s="23"/>
      <c r="F357" s="23"/>
      <c r="G357" s="23"/>
      <c r="H357" s="23"/>
      <c r="I357" s="23"/>
      <c r="J357" s="23"/>
      <c r="K357" s="30"/>
      <c r="L357" s="30"/>
      <c r="M357" s="30"/>
      <c r="N357" s="30"/>
      <c r="O357" s="30"/>
      <c r="P357" s="30"/>
      <c r="Q357" s="30"/>
      <c r="R357" s="30"/>
      <c r="S357" s="30"/>
      <c r="T357" s="30"/>
    </row>
    <row r="358" spans="2:20" s="3" customFormat="1" x14ac:dyDescent="0.3">
      <c r="B358" s="24"/>
      <c r="C358" s="24"/>
      <c r="D358" s="23"/>
      <c r="E358" s="23"/>
      <c r="F358" s="23"/>
      <c r="G358" s="23"/>
      <c r="H358" s="23"/>
      <c r="I358" s="23"/>
      <c r="J358" s="23"/>
      <c r="K358" s="30"/>
      <c r="L358" s="30"/>
      <c r="M358" s="30"/>
      <c r="N358" s="30"/>
      <c r="O358" s="30"/>
      <c r="P358" s="30"/>
      <c r="Q358" s="30"/>
      <c r="R358" s="30"/>
      <c r="S358" s="30"/>
      <c r="T358" s="30"/>
    </row>
    <row r="359" spans="2:20" s="3" customFormat="1" x14ac:dyDescent="0.3">
      <c r="B359" s="24"/>
      <c r="C359" s="24"/>
      <c r="D359" s="23"/>
      <c r="E359" s="23"/>
      <c r="F359" s="23"/>
      <c r="G359" s="23"/>
      <c r="H359" s="23"/>
      <c r="I359" s="23"/>
      <c r="J359" s="23"/>
      <c r="K359" s="30"/>
      <c r="L359" s="30"/>
      <c r="M359" s="30"/>
      <c r="N359" s="30"/>
      <c r="O359" s="30"/>
      <c r="P359" s="30"/>
      <c r="Q359" s="30"/>
      <c r="R359" s="30"/>
      <c r="S359" s="30"/>
      <c r="T359" s="30"/>
    </row>
    <row r="360" spans="2:20" s="3" customFormat="1" x14ac:dyDescent="0.3">
      <c r="B360" s="24"/>
      <c r="C360" s="24"/>
      <c r="D360" s="23"/>
      <c r="E360" s="23"/>
      <c r="F360" s="23"/>
      <c r="G360" s="23"/>
      <c r="H360" s="23"/>
      <c r="I360" s="23"/>
      <c r="J360" s="23"/>
      <c r="K360" s="30"/>
      <c r="L360" s="30"/>
      <c r="M360" s="30"/>
      <c r="N360" s="30"/>
      <c r="O360" s="30"/>
      <c r="P360" s="30"/>
      <c r="Q360" s="30"/>
      <c r="R360" s="30"/>
      <c r="S360" s="30"/>
      <c r="T360" s="30"/>
    </row>
    <row r="361" spans="2:20" s="3" customFormat="1" x14ac:dyDescent="0.3">
      <c r="B361" s="24"/>
      <c r="C361" s="24"/>
      <c r="D361" s="23"/>
      <c r="E361" s="23"/>
      <c r="F361" s="23"/>
      <c r="G361" s="23"/>
      <c r="H361" s="23"/>
      <c r="I361" s="23"/>
      <c r="J361" s="23"/>
      <c r="K361" s="30"/>
      <c r="L361" s="30"/>
      <c r="M361" s="30"/>
      <c r="N361" s="30"/>
      <c r="O361" s="30"/>
      <c r="P361" s="30"/>
      <c r="Q361" s="30"/>
      <c r="R361" s="30"/>
      <c r="S361" s="30"/>
      <c r="T361" s="30"/>
    </row>
    <row r="362" spans="2:20" s="3" customFormat="1" x14ac:dyDescent="0.3">
      <c r="B362" s="24"/>
      <c r="C362" s="24"/>
      <c r="D362" s="23"/>
      <c r="E362" s="23"/>
      <c r="F362" s="23"/>
      <c r="G362" s="23"/>
      <c r="H362" s="23"/>
      <c r="I362" s="23"/>
      <c r="J362" s="23"/>
      <c r="K362" s="30"/>
      <c r="L362" s="30"/>
      <c r="M362" s="30"/>
      <c r="N362" s="30"/>
      <c r="O362" s="30"/>
      <c r="P362" s="30"/>
      <c r="Q362" s="30"/>
      <c r="R362" s="30"/>
      <c r="S362" s="30"/>
      <c r="T362" s="30"/>
    </row>
    <row r="363" spans="2:20" s="3" customFormat="1" x14ac:dyDescent="0.3">
      <c r="B363" s="24"/>
      <c r="C363" s="24"/>
      <c r="D363" s="23"/>
      <c r="E363" s="23"/>
      <c r="F363" s="23"/>
      <c r="G363" s="23"/>
      <c r="H363" s="23"/>
      <c r="I363" s="23"/>
      <c r="J363" s="23"/>
      <c r="K363" s="30"/>
      <c r="L363" s="30"/>
      <c r="M363" s="30"/>
      <c r="N363" s="30"/>
      <c r="O363" s="30"/>
      <c r="P363" s="30"/>
      <c r="Q363" s="30"/>
      <c r="R363" s="30"/>
      <c r="S363" s="30"/>
      <c r="T363" s="30"/>
    </row>
    <row r="364" spans="2:20" s="3" customFormat="1" x14ac:dyDescent="0.3">
      <c r="B364" s="24"/>
      <c r="C364" s="24"/>
      <c r="D364" s="23"/>
      <c r="E364" s="23"/>
      <c r="F364" s="23"/>
      <c r="G364" s="23"/>
      <c r="H364" s="23"/>
      <c r="I364" s="23"/>
      <c r="J364" s="23"/>
      <c r="K364" s="30"/>
      <c r="L364" s="30"/>
      <c r="M364" s="30"/>
      <c r="N364" s="30"/>
      <c r="O364" s="30"/>
      <c r="P364" s="30"/>
      <c r="Q364" s="30"/>
      <c r="R364" s="30"/>
      <c r="S364" s="30"/>
      <c r="T364" s="30"/>
    </row>
    <row r="365" spans="2:20" s="3" customFormat="1" x14ac:dyDescent="0.3">
      <c r="B365" s="24"/>
      <c r="C365" s="24"/>
      <c r="D365" s="23"/>
      <c r="E365" s="23"/>
      <c r="F365" s="23"/>
      <c r="G365" s="23"/>
      <c r="H365" s="23"/>
      <c r="I365" s="23"/>
      <c r="J365" s="23"/>
      <c r="K365" s="30"/>
      <c r="L365" s="30"/>
      <c r="M365" s="30"/>
      <c r="N365" s="30"/>
      <c r="O365" s="30"/>
      <c r="P365" s="30"/>
      <c r="Q365" s="30"/>
      <c r="R365" s="30"/>
      <c r="S365" s="30"/>
      <c r="T365" s="30"/>
    </row>
    <row r="366" spans="2:20" s="3" customFormat="1" x14ac:dyDescent="0.3">
      <c r="B366" s="24"/>
      <c r="C366" s="24"/>
      <c r="D366" s="23"/>
      <c r="E366" s="23"/>
      <c r="F366" s="23"/>
      <c r="G366" s="23"/>
      <c r="H366" s="23"/>
      <c r="I366" s="23"/>
      <c r="J366" s="23"/>
      <c r="K366" s="30"/>
      <c r="L366" s="30"/>
      <c r="M366" s="30"/>
      <c r="N366" s="30"/>
      <c r="O366" s="30"/>
      <c r="P366" s="30"/>
      <c r="Q366" s="30"/>
      <c r="R366" s="30"/>
      <c r="S366" s="30"/>
      <c r="T366" s="30"/>
    </row>
    <row r="367" spans="2:20" s="3" customFormat="1" x14ac:dyDescent="0.3">
      <c r="B367" s="24"/>
      <c r="C367" s="24"/>
      <c r="D367" s="23"/>
      <c r="E367" s="23"/>
      <c r="F367" s="23"/>
      <c r="G367" s="23"/>
      <c r="H367" s="23"/>
      <c r="I367" s="23"/>
      <c r="J367" s="23"/>
      <c r="K367" s="30"/>
      <c r="L367" s="30"/>
      <c r="M367" s="30"/>
      <c r="N367" s="30"/>
      <c r="O367" s="30"/>
      <c r="P367" s="30"/>
      <c r="Q367" s="30"/>
      <c r="R367" s="30"/>
      <c r="S367" s="30"/>
      <c r="T367" s="30"/>
    </row>
    <row r="368" spans="2:20" s="3" customFormat="1" x14ac:dyDescent="0.3">
      <c r="B368" s="24"/>
      <c r="C368" s="24"/>
      <c r="D368" s="23"/>
      <c r="E368" s="23"/>
      <c r="F368" s="23"/>
      <c r="G368" s="23"/>
      <c r="H368" s="23"/>
      <c r="I368" s="23"/>
      <c r="J368" s="23"/>
      <c r="K368" s="30"/>
      <c r="L368" s="30"/>
      <c r="M368" s="30"/>
      <c r="N368" s="30"/>
      <c r="O368" s="30"/>
      <c r="P368" s="30"/>
      <c r="Q368" s="30"/>
      <c r="R368" s="30"/>
      <c r="S368" s="30"/>
      <c r="T368" s="30"/>
    </row>
    <row r="369" spans="2:20" s="3" customFormat="1" x14ac:dyDescent="0.3">
      <c r="B369" s="24"/>
      <c r="C369" s="24"/>
      <c r="D369" s="23"/>
      <c r="E369" s="23"/>
      <c r="F369" s="23"/>
      <c r="G369" s="23"/>
      <c r="H369" s="23"/>
      <c r="I369" s="23"/>
      <c r="J369" s="23"/>
      <c r="K369" s="30"/>
      <c r="L369" s="30"/>
      <c r="M369" s="30"/>
      <c r="N369" s="30"/>
      <c r="O369" s="30"/>
      <c r="P369" s="30"/>
      <c r="Q369" s="30"/>
      <c r="R369" s="30"/>
      <c r="S369" s="30"/>
      <c r="T369" s="30"/>
    </row>
    <row r="370" spans="2:20" s="3" customFormat="1" x14ac:dyDescent="0.3">
      <c r="B370" s="24"/>
      <c r="C370" s="24"/>
      <c r="D370" s="23"/>
      <c r="E370" s="23"/>
      <c r="F370" s="23"/>
      <c r="G370" s="23"/>
      <c r="H370" s="23"/>
      <c r="I370" s="23"/>
      <c r="J370" s="23"/>
      <c r="K370" s="30"/>
      <c r="L370" s="30"/>
      <c r="M370" s="30"/>
      <c r="N370" s="30"/>
      <c r="O370" s="30"/>
      <c r="P370" s="30"/>
      <c r="Q370" s="30"/>
      <c r="R370" s="30"/>
      <c r="S370" s="30"/>
      <c r="T370" s="30"/>
    </row>
    <row r="371" spans="2:20" s="3" customFormat="1" x14ac:dyDescent="0.3">
      <c r="B371" s="24"/>
      <c r="C371" s="24"/>
      <c r="D371" s="23"/>
      <c r="E371" s="23"/>
      <c r="F371" s="23"/>
      <c r="G371" s="23"/>
      <c r="H371" s="23"/>
      <c r="I371" s="23"/>
      <c r="J371" s="23"/>
      <c r="K371" s="30"/>
      <c r="L371" s="30"/>
      <c r="M371" s="30"/>
      <c r="N371" s="30"/>
      <c r="O371" s="30"/>
      <c r="P371" s="30"/>
      <c r="Q371" s="30"/>
      <c r="R371" s="30"/>
      <c r="S371" s="30"/>
      <c r="T371" s="30"/>
    </row>
    <row r="372" spans="2:20" s="3" customFormat="1" x14ac:dyDescent="0.3">
      <c r="B372" s="24"/>
      <c r="C372" s="24"/>
      <c r="D372" s="23"/>
      <c r="E372" s="23"/>
      <c r="F372" s="23"/>
      <c r="G372" s="23"/>
      <c r="H372" s="23"/>
      <c r="I372" s="23"/>
      <c r="J372" s="23"/>
      <c r="K372" s="30"/>
      <c r="L372" s="30"/>
      <c r="M372" s="30"/>
      <c r="N372" s="30"/>
      <c r="O372" s="30"/>
      <c r="P372" s="30"/>
      <c r="Q372" s="30"/>
      <c r="R372" s="30"/>
      <c r="S372" s="30"/>
      <c r="T372" s="30"/>
    </row>
    <row r="373" spans="2:20" s="3" customFormat="1" x14ac:dyDescent="0.3">
      <c r="B373" s="24"/>
      <c r="C373" s="24"/>
      <c r="D373" s="23"/>
      <c r="E373" s="23"/>
      <c r="F373" s="23"/>
      <c r="G373" s="23"/>
      <c r="H373" s="23"/>
      <c r="I373" s="23"/>
      <c r="J373" s="23"/>
      <c r="K373" s="30"/>
      <c r="L373" s="30"/>
      <c r="M373" s="30"/>
      <c r="N373" s="30"/>
      <c r="O373" s="30"/>
      <c r="P373" s="30"/>
      <c r="Q373" s="30"/>
      <c r="R373" s="30"/>
      <c r="S373" s="30"/>
      <c r="T373" s="30"/>
    </row>
    <row r="374" spans="2:20" s="3" customFormat="1" x14ac:dyDescent="0.3">
      <c r="B374" s="24"/>
      <c r="C374" s="24"/>
      <c r="D374" s="23"/>
      <c r="E374" s="23"/>
      <c r="F374" s="23"/>
      <c r="G374" s="23"/>
      <c r="H374" s="23"/>
      <c r="I374" s="23"/>
      <c r="J374" s="23"/>
      <c r="K374" s="30"/>
      <c r="L374" s="30"/>
      <c r="M374" s="30"/>
      <c r="N374" s="30"/>
      <c r="O374" s="30"/>
      <c r="P374" s="30"/>
      <c r="Q374" s="30"/>
      <c r="R374" s="30"/>
      <c r="S374" s="30"/>
      <c r="T374" s="30"/>
    </row>
    <row r="375" spans="2:20" s="3" customFormat="1" x14ac:dyDescent="0.3">
      <c r="B375" s="24"/>
      <c r="C375" s="24"/>
      <c r="D375" s="23"/>
      <c r="E375" s="23"/>
      <c r="F375" s="23"/>
      <c r="G375" s="23"/>
      <c r="H375" s="23"/>
      <c r="I375" s="23"/>
      <c r="J375" s="23"/>
      <c r="K375" s="30"/>
      <c r="L375" s="30"/>
      <c r="M375" s="30"/>
      <c r="N375" s="30"/>
      <c r="O375" s="30"/>
      <c r="P375" s="30"/>
      <c r="Q375" s="30"/>
      <c r="R375" s="30"/>
      <c r="S375" s="30"/>
      <c r="T375" s="30"/>
    </row>
    <row r="376" spans="2:20" s="2" customFormat="1" x14ac:dyDescent="0.3">
      <c r="B376" s="24"/>
      <c r="C376" s="24"/>
      <c r="D376" s="23"/>
      <c r="E376" s="23"/>
      <c r="F376" s="23"/>
      <c r="G376" s="23"/>
      <c r="H376" s="23"/>
      <c r="I376" s="23"/>
      <c r="J376" s="23"/>
      <c r="K376" s="37"/>
      <c r="L376" s="37"/>
      <c r="M376" s="37"/>
      <c r="N376" s="37"/>
      <c r="O376" s="37"/>
      <c r="P376" s="37"/>
      <c r="Q376" s="37"/>
      <c r="R376" s="37"/>
      <c r="S376" s="37"/>
      <c r="T376" s="37"/>
    </row>
    <row r="377" spans="2:20" s="2" customFormat="1" x14ac:dyDescent="0.3">
      <c r="B377" s="24"/>
      <c r="C377" s="24"/>
      <c r="D377" s="23"/>
      <c r="E377" s="23"/>
      <c r="F377" s="23"/>
      <c r="G377" s="23"/>
      <c r="H377" s="23"/>
      <c r="I377" s="23"/>
      <c r="J377" s="23"/>
      <c r="K377" s="37"/>
      <c r="L377" s="37"/>
      <c r="M377" s="37"/>
      <c r="N377" s="37"/>
      <c r="O377" s="37"/>
      <c r="P377" s="37"/>
      <c r="Q377" s="37"/>
      <c r="R377" s="37"/>
      <c r="S377" s="37"/>
      <c r="T377" s="37"/>
    </row>
    <row r="378" spans="2:20" s="2" customFormat="1" x14ac:dyDescent="0.3">
      <c r="B378" s="24"/>
      <c r="C378" s="24"/>
      <c r="D378" s="23"/>
      <c r="E378" s="23"/>
      <c r="F378" s="23"/>
      <c r="G378" s="23"/>
      <c r="H378" s="23"/>
      <c r="I378" s="23"/>
      <c r="J378" s="23"/>
      <c r="K378" s="37"/>
      <c r="L378" s="37"/>
      <c r="M378" s="37"/>
      <c r="N378" s="37"/>
      <c r="O378" s="37"/>
      <c r="P378" s="37"/>
      <c r="Q378" s="37"/>
      <c r="R378" s="37"/>
      <c r="S378" s="37"/>
      <c r="T378" s="37"/>
    </row>
    <row r="379" spans="2:20" s="2" customFormat="1" x14ac:dyDescent="0.3">
      <c r="B379" s="24"/>
      <c r="C379" s="24"/>
      <c r="D379" s="23"/>
      <c r="E379" s="23"/>
      <c r="F379" s="23"/>
      <c r="G379" s="23"/>
      <c r="H379" s="23"/>
      <c r="I379" s="23"/>
      <c r="J379" s="23"/>
      <c r="K379" s="37"/>
      <c r="L379" s="37"/>
      <c r="M379" s="37"/>
      <c r="N379" s="37"/>
      <c r="O379" s="37"/>
      <c r="P379" s="37"/>
      <c r="Q379" s="37"/>
      <c r="R379" s="37"/>
      <c r="S379" s="37"/>
      <c r="T379" s="37"/>
    </row>
    <row r="380" spans="2:20" s="2" customFormat="1" x14ac:dyDescent="0.3">
      <c r="B380" s="24"/>
      <c r="C380" s="24"/>
      <c r="D380" s="23"/>
      <c r="E380" s="23"/>
      <c r="F380" s="23"/>
      <c r="G380" s="23"/>
      <c r="H380" s="23"/>
      <c r="I380" s="23"/>
      <c r="J380" s="23"/>
      <c r="K380" s="37"/>
      <c r="L380" s="37"/>
      <c r="M380" s="37"/>
      <c r="N380" s="37"/>
      <c r="O380" s="37"/>
      <c r="P380" s="37"/>
      <c r="Q380" s="37"/>
      <c r="R380" s="37"/>
      <c r="S380" s="37"/>
      <c r="T380" s="37"/>
    </row>
    <row r="381" spans="2:20" s="2" customFormat="1" x14ac:dyDescent="0.3">
      <c r="B381" s="24"/>
      <c r="C381" s="24"/>
      <c r="D381" s="23"/>
      <c r="E381" s="23"/>
      <c r="F381" s="23"/>
      <c r="G381" s="23"/>
      <c r="H381" s="23"/>
      <c r="I381" s="23"/>
      <c r="J381" s="23"/>
      <c r="K381" s="37"/>
      <c r="L381" s="37"/>
      <c r="M381" s="37"/>
      <c r="N381" s="37"/>
      <c r="O381" s="37"/>
      <c r="P381" s="37"/>
      <c r="Q381" s="37"/>
      <c r="R381" s="37"/>
      <c r="S381" s="37"/>
      <c r="T381" s="37"/>
    </row>
    <row r="382" spans="2:20" s="2" customFormat="1" x14ac:dyDescent="0.3">
      <c r="B382" s="24"/>
      <c r="C382" s="24"/>
      <c r="D382" s="23"/>
      <c r="E382" s="23"/>
      <c r="F382" s="23"/>
      <c r="G382" s="23"/>
      <c r="H382" s="23"/>
      <c r="I382" s="23"/>
      <c r="J382" s="23"/>
      <c r="K382" s="37"/>
      <c r="L382" s="37"/>
      <c r="M382" s="37"/>
      <c r="N382" s="37"/>
      <c r="O382" s="37"/>
      <c r="P382" s="37"/>
      <c r="Q382" s="37"/>
      <c r="R382" s="37"/>
      <c r="S382" s="37"/>
      <c r="T382" s="37"/>
    </row>
    <row r="383" spans="2:20" x14ac:dyDescent="0.3">
      <c r="B383" s="24"/>
      <c r="C383" s="24"/>
      <c r="D383" s="23"/>
      <c r="E383" s="23"/>
      <c r="F383" s="23"/>
      <c r="G383" s="23"/>
      <c r="H383" s="23"/>
      <c r="I383" s="23"/>
      <c r="J383" s="23"/>
      <c r="K383" s="33"/>
      <c r="L383" s="33"/>
      <c r="M383" s="33"/>
      <c r="N383" s="33"/>
      <c r="O383" s="33"/>
      <c r="P383" s="33"/>
      <c r="Q383" s="33"/>
      <c r="R383" s="33"/>
      <c r="S383" s="33"/>
      <c r="T383" s="33"/>
    </row>
    <row r="384" spans="2:20" x14ac:dyDescent="0.3">
      <c r="B384" s="24"/>
      <c r="C384" s="24"/>
      <c r="D384" s="23"/>
      <c r="E384" s="23"/>
      <c r="F384" s="23"/>
      <c r="G384" s="23"/>
      <c r="H384" s="23"/>
      <c r="I384" s="23"/>
      <c r="J384" s="23"/>
      <c r="K384" s="33"/>
      <c r="L384" s="33"/>
      <c r="M384" s="33"/>
      <c r="N384" s="33"/>
      <c r="O384" s="33"/>
      <c r="P384" s="33"/>
      <c r="Q384" s="33"/>
      <c r="R384" s="33"/>
      <c r="S384" s="33"/>
      <c r="T384" s="33"/>
    </row>
    <row r="385" spans="2:20" x14ac:dyDescent="0.3">
      <c r="B385" s="24"/>
      <c r="C385" s="24"/>
      <c r="D385" s="23"/>
      <c r="E385" s="23"/>
      <c r="F385" s="23"/>
      <c r="G385" s="23"/>
      <c r="H385" s="23"/>
      <c r="I385" s="23"/>
      <c r="J385" s="23"/>
      <c r="K385" s="33"/>
      <c r="L385" s="33"/>
      <c r="M385" s="33"/>
      <c r="N385" s="33"/>
      <c r="O385" s="33"/>
      <c r="P385" s="33"/>
      <c r="Q385" s="33"/>
      <c r="R385" s="33"/>
      <c r="S385" s="33"/>
      <c r="T385" s="33"/>
    </row>
    <row r="386" spans="2:20" x14ac:dyDescent="0.3">
      <c r="B386" s="24"/>
      <c r="C386" s="24"/>
      <c r="D386" s="23"/>
      <c r="E386" s="23"/>
      <c r="F386" s="23"/>
      <c r="G386" s="23"/>
      <c r="H386" s="23"/>
      <c r="I386" s="23"/>
      <c r="J386" s="23"/>
      <c r="K386" s="33"/>
      <c r="L386" s="33"/>
      <c r="M386" s="33"/>
      <c r="N386" s="33"/>
      <c r="O386" s="33"/>
      <c r="P386" s="33"/>
      <c r="Q386" s="33"/>
      <c r="R386" s="33"/>
      <c r="S386" s="33"/>
      <c r="T386" s="33"/>
    </row>
    <row r="387" spans="2:20" x14ac:dyDescent="0.3">
      <c r="B387" s="24"/>
      <c r="C387" s="24"/>
      <c r="D387" s="23"/>
      <c r="E387" s="23"/>
      <c r="F387" s="23"/>
      <c r="G387" s="23"/>
      <c r="H387" s="23"/>
      <c r="I387" s="23"/>
      <c r="J387" s="23"/>
      <c r="K387" s="33"/>
      <c r="L387" s="33"/>
      <c r="M387" s="33"/>
      <c r="N387" s="33"/>
      <c r="O387" s="33"/>
      <c r="P387" s="33"/>
      <c r="Q387" s="33"/>
      <c r="R387" s="33"/>
      <c r="S387" s="33"/>
      <c r="T387" s="33"/>
    </row>
    <row r="388" spans="2:20" x14ac:dyDescent="0.3">
      <c r="B388" s="24"/>
      <c r="C388" s="24"/>
      <c r="D388" s="23"/>
      <c r="E388" s="23"/>
      <c r="F388" s="23"/>
      <c r="G388" s="23"/>
      <c r="H388" s="23"/>
      <c r="I388" s="23"/>
      <c r="J388" s="23"/>
      <c r="K388" s="33"/>
      <c r="L388" s="33"/>
      <c r="M388" s="33"/>
      <c r="N388" s="33"/>
      <c r="O388" s="33"/>
      <c r="P388" s="33"/>
      <c r="Q388" s="33"/>
      <c r="R388" s="33"/>
      <c r="S388" s="33"/>
      <c r="T388" s="33"/>
    </row>
    <row r="389" spans="2:20" x14ac:dyDescent="0.3">
      <c r="B389" s="24"/>
      <c r="C389" s="24"/>
      <c r="D389" s="23"/>
      <c r="E389" s="23"/>
      <c r="F389" s="23"/>
      <c r="G389" s="23"/>
      <c r="H389" s="23"/>
      <c r="I389" s="23"/>
      <c r="J389" s="23"/>
      <c r="K389" s="33"/>
      <c r="L389" s="33"/>
      <c r="M389" s="33"/>
      <c r="N389" s="33"/>
      <c r="O389" s="33"/>
      <c r="P389" s="33"/>
      <c r="Q389" s="33"/>
      <c r="R389" s="33"/>
      <c r="S389" s="33"/>
      <c r="T389" s="33"/>
    </row>
    <row r="390" spans="2:20" x14ac:dyDescent="0.3">
      <c r="B390" s="24"/>
      <c r="C390" s="24"/>
      <c r="D390" s="23"/>
      <c r="E390" s="23"/>
      <c r="F390" s="23"/>
      <c r="G390" s="23"/>
      <c r="H390" s="23"/>
      <c r="I390" s="23"/>
      <c r="J390" s="23"/>
      <c r="K390" s="33"/>
      <c r="L390" s="33"/>
      <c r="M390" s="33"/>
      <c r="N390" s="33"/>
      <c r="O390" s="33"/>
      <c r="P390" s="33"/>
      <c r="Q390" s="33"/>
      <c r="R390" s="33"/>
      <c r="S390" s="33"/>
      <c r="T390" s="33"/>
    </row>
    <row r="391" spans="2:20" x14ac:dyDescent="0.3">
      <c r="B391" s="24"/>
      <c r="C391" s="24"/>
      <c r="D391" s="23"/>
      <c r="E391" s="23"/>
      <c r="F391" s="23"/>
      <c r="G391" s="23"/>
      <c r="H391" s="23"/>
      <c r="I391" s="23"/>
      <c r="J391" s="23"/>
      <c r="K391" s="33"/>
      <c r="L391" s="33"/>
      <c r="M391" s="33"/>
      <c r="N391" s="33"/>
      <c r="O391" s="33"/>
      <c r="P391" s="33"/>
      <c r="Q391" s="33"/>
      <c r="R391" s="33"/>
      <c r="S391" s="33"/>
      <c r="T391" s="33"/>
    </row>
    <row r="392" spans="2:20" x14ac:dyDescent="0.3">
      <c r="B392" s="24"/>
      <c r="C392" s="24"/>
      <c r="D392" s="23"/>
      <c r="E392" s="23"/>
      <c r="F392" s="23"/>
      <c r="G392" s="23"/>
      <c r="H392" s="23"/>
      <c r="I392" s="23"/>
      <c r="J392" s="23"/>
      <c r="K392" s="33"/>
      <c r="L392" s="33"/>
      <c r="M392" s="33"/>
      <c r="N392" s="33"/>
      <c r="O392" s="33"/>
      <c r="P392" s="33"/>
      <c r="Q392" s="33"/>
      <c r="R392" s="33"/>
      <c r="S392" s="33"/>
      <c r="T392" s="33"/>
    </row>
    <row r="393" spans="2:20" x14ac:dyDescent="0.3">
      <c r="B393" s="24"/>
      <c r="C393" s="24"/>
      <c r="D393" s="23"/>
      <c r="E393" s="23"/>
      <c r="F393" s="23"/>
      <c r="G393" s="23"/>
      <c r="H393" s="23"/>
      <c r="I393" s="23"/>
      <c r="J393" s="23"/>
      <c r="K393" s="33"/>
      <c r="L393" s="33"/>
      <c r="M393" s="33"/>
      <c r="N393" s="33"/>
      <c r="O393" s="33"/>
      <c r="P393" s="33"/>
      <c r="Q393" s="33"/>
      <c r="R393" s="33"/>
      <c r="S393" s="33"/>
      <c r="T393" s="33"/>
    </row>
    <row r="394" spans="2:20" x14ac:dyDescent="0.3">
      <c r="B394" s="24"/>
      <c r="C394" s="24"/>
      <c r="D394" s="23"/>
      <c r="E394" s="23"/>
      <c r="F394" s="23"/>
      <c r="G394" s="23"/>
      <c r="H394" s="23"/>
      <c r="I394" s="23"/>
      <c r="J394" s="23"/>
      <c r="K394" s="33"/>
      <c r="L394" s="33"/>
      <c r="M394" s="33"/>
      <c r="N394" s="33"/>
      <c r="O394" s="33"/>
      <c r="P394" s="33"/>
      <c r="Q394" s="33"/>
      <c r="R394" s="33"/>
      <c r="S394" s="33"/>
      <c r="T394" s="33"/>
    </row>
    <row r="395" spans="2:20" x14ac:dyDescent="0.3">
      <c r="B395" s="24"/>
      <c r="C395" s="24"/>
      <c r="D395" s="23"/>
      <c r="E395" s="23"/>
      <c r="F395" s="23"/>
      <c r="G395" s="23"/>
      <c r="H395" s="23"/>
      <c r="I395" s="23"/>
      <c r="J395" s="23"/>
      <c r="K395" s="33"/>
      <c r="L395" s="33"/>
      <c r="M395" s="33"/>
      <c r="N395" s="33"/>
      <c r="O395" s="33"/>
      <c r="P395" s="33"/>
      <c r="Q395" s="33"/>
      <c r="R395" s="33"/>
      <c r="S395" s="33"/>
      <c r="T395" s="33"/>
    </row>
    <row r="396" spans="2:20" x14ac:dyDescent="0.3">
      <c r="B396" s="24"/>
      <c r="C396" s="24"/>
      <c r="D396" s="23"/>
      <c r="E396" s="23"/>
      <c r="F396" s="23"/>
      <c r="G396" s="23"/>
      <c r="H396" s="23"/>
      <c r="I396" s="23"/>
      <c r="J396" s="23"/>
      <c r="K396" s="33"/>
      <c r="L396" s="33"/>
      <c r="M396" s="33"/>
      <c r="N396" s="33"/>
      <c r="O396" s="33"/>
      <c r="P396" s="33"/>
      <c r="Q396" s="33"/>
      <c r="R396" s="33"/>
      <c r="S396" s="33"/>
      <c r="T396" s="33"/>
    </row>
  </sheetData>
  <mergeCells count="55">
    <mergeCell ref="B264:B265"/>
    <mergeCell ref="C264:C265"/>
    <mergeCell ref="D264:H264"/>
    <mergeCell ref="I264:M264"/>
    <mergeCell ref="N264:R264"/>
    <mergeCell ref="B214:B215"/>
    <mergeCell ref="C214:C215"/>
    <mergeCell ref="D214:H214"/>
    <mergeCell ref="I214:M214"/>
    <mergeCell ref="N214:R214"/>
    <mergeCell ref="B181:B182"/>
    <mergeCell ref="C181:C182"/>
    <mergeCell ref="D181:H181"/>
    <mergeCell ref="I181:M181"/>
    <mergeCell ref="N181:R181"/>
    <mergeCell ref="B157:B158"/>
    <mergeCell ref="C157:C158"/>
    <mergeCell ref="D157:H157"/>
    <mergeCell ref="I157:M157"/>
    <mergeCell ref="N157:R157"/>
    <mergeCell ref="B106:B107"/>
    <mergeCell ref="C106:C107"/>
    <mergeCell ref="D106:H106"/>
    <mergeCell ref="I106:M106"/>
    <mergeCell ref="N106:R106"/>
    <mergeCell ref="B50:B51"/>
    <mergeCell ref="C50:C51"/>
    <mergeCell ref="D50:H50"/>
    <mergeCell ref="I50:M50"/>
    <mergeCell ref="N50:R50"/>
    <mergeCell ref="C7:C8"/>
    <mergeCell ref="D7:H7"/>
    <mergeCell ref="I7:M7"/>
    <mergeCell ref="N7:R7"/>
    <mergeCell ref="B31:B32"/>
    <mergeCell ref="C31:C32"/>
    <mergeCell ref="D31:H31"/>
    <mergeCell ref="I31:M31"/>
    <mergeCell ref="N31:R31"/>
    <mergeCell ref="I161:M161"/>
    <mergeCell ref="C4:N4"/>
    <mergeCell ref="P1:R1"/>
    <mergeCell ref="P2:R2"/>
    <mergeCell ref="G1:I1"/>
    <mergeCell ref="G2:I2"/>
    <mergeCell ref="D78:H78"/>
    <mergeCell ref="I78:M78"/>
    <mergeCell ref="B49:C49"/>
    <mergeCell ref="B77:R77"/>
    <mergeCell ref="B6:R6"/>
    <mergeCell ref="B76:C76"/>
    <mergeCell ref="N78:R78"/>
    <mergeCell ref="B78:B79"/>
    <mergeCell ref="C78:C79"/>
    <mergeCell ref="B7:B8"/>
  </mergeCells>
  <phoneticPr fontId="0" type="noConversion"/>
  <pageMargins left="0.62992125984251968" right="0" top="0.23622047244094491" bottom="0.39370078740157483" header="0.51181102362204722" footer="0.23622047244094491"/>
  <pageSetup paperSize="9" scale="34" orientation="landscape" r:id="rId1"/>
  <headerFooter alignWithMargins="0"/>
  <rowBreaks count="8" manualBreakCount="8">
    <brk id="30" max="17" man="1"/>
    <brk id="49" max="17" man="1"/>
    <brk id="76" max="17" man="1"/>
    <brk id="105" max="17" man="1"/>
    <brk id="156" max="17" man="1"/>
    <brk id="180" max="17" man="1"/>
    <brk id="213" max="17" man="1"/>
    <brk id="263" max="1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J397"/>
  <sheetViews>
    <sheetView view="pageBreakPreview" zoomScale="70" zoomScaleNormal="75" zoomScaleSheetLayoutView="70" workbookViewId="0">
      <selection activeCell="O46" sqref="O46"/>
    </sheetView>
  </sheetViews>
  <sheetFormatPr defaultRowHeight="18.75" x14ac:dyDescent="0.3"/>
  <cols>
    <col min="1" max="1" width="14.85546875" style="8" customWidth="1"/>
    <col min="2" max="2" width="61.85546875" style="8" customWidth="1"/>
    <col min="3" max="3" width="20.85546875" style="9" customWidth="1"/>
    <col min="4" max="5" width="20.5703125" style="9" customWidth="1"/>
    <col min="6" max="6" width="11.85546875" style="9" customWidth="1"/>
    <col min="7" max="7" width="19.85546875" style="9" customWidth="1"/>
    <col min="8" max="8" width="19.42578125" style="9" customWidth="1"/>
    <col min="9" max="9" width="19.85546875" style="9" customWidth="1"/>
    <col min="10" max="10" width="19.5703125" style="1" customWidth="1"/>
    <col min="11" max="11" width="12.42578125" style="1" customWidth="1"/>
    <col min="12" max="12" width="20" style="1" customWidth="1"/>
    <col min="13" max="13" width="21.140625" style="1" customWidth="1"/>
    <col min="14" max="14" width="21" style="1" customWidth="1"/>
    <col min="15" max="15" width="20.42578125" style="1" customWidth="1"/>
    <col min="16" max="16" width="15.140625" style="1" customWidth="1"/>
    <col min="17" max="17" width="21.28515625" style="1" customWidth="1"/>
    <col min="18" max="18" width="13.140625" style="1" customWidth="1"/>
    <col min="19" max="19" width="14.140625" style="1" customWidth="1"/>
    <col min="20" max="16384" width="9.140625" style="1"/>
  </cols>
  <sheetData>
    <row r="1" spans="1:17" ht="20.25" customHeight="1" x14ac:dyDescent="0.3">
      <c r="A1" s="26"/>
      <c r="B1" s="26"/>
      <c r="C1" s="26"/>
      <c r="D1" s="26"/>
      <c r="E1" s="26"/>
      <c r="F1" s="206"/>
      <c r="G1" s="206"/>
      <c r="H1" s="206"/>
      <c r="I1" s="192"/>
      <c r="J1" s="33"/>
      <c r="K1" s="33"/>
      <c r="L1" s="26"/>
      <c r="M1" s="26"/>
      <c r="N1" s="26"/>
      <c r="O1" s="206"/>
      <c r="P1" s="206"/>
      <c r="Q1" s="206"/>
    </row>
    <row r="2" spans="1:17" ht="20.25" customHeight="1" x14ac:dyDescent="0.3">
      <c r="A2" s="26"/>
      <c r="B2" s="26"/>
      <c r="C2" s="26"/>
      <c r="D2" s="26"/>
      <c r="E2" s="26"/>
      <c r="F2" s="206"/>
      <c r="G2" s="209"/>
      <c r="H2" s="209"/>
      <c r="I2" s="193"/>
      <c r="J2" s="33"/>
      <c r="K2" s="33"/>
      <c r="L2" s="26"/>
      <c r="M2" s="26"/>
      <c r="N2" s="26"/>
      <c r="O2" s="206"/>
      <c r="P2" s="209"/>
      <c r="Q2" s="209"/>
    </row>
    <row r="3" spans="1:17" ht="15.75" x14ac:dyDescent="0.2">
      <c r="A3" s="26"/>
      <c r="B3" s="26"/>
      <c r="C3" s="26"/>
      <c r="D3" s="26"/>
      <c r="E3" s="26"/>
      <c r="F3" s="26"/>
      <c r="G3" s="26"/>
      <c r="H3" s="34"/>
      <c r="I3" s="34"/>
      <c r="J3" s="33"/>
      <c r="K3" s="33"/>
      <c r="L3" s="33"/>
      <c r="M3" s="33"/>
      <c r="N3" s="33"/>
      <c r="O3" s="33"/>
      <c r="P3" s="33"/>
      <c r="Q3" s="33"/>
    </row>
    <row r="4" spans="1:17" ht="35.25" customHeight="1" x14ac:dyDescent="0.4">
      <c r="A4" s="26"/>
      <c r="B4" s="204" t="s">
        <v>384</v>
      </c>
      <c r="C4" s="204"/>
      <c r="D4" s="204"/>
      <c r="E4" s="204"/>
      <c r="F4" s="204"/>
      <c r="G4" s="204"/>
      <c r="H4" s="205"/>
      <c r="I4" s="205"/>
      <c r="J4" s="205"/>
      <c r="K4" s="205"/>
      <c r="L4" s="205"/>
      <c r="M4" s="205"/>
      <c r="N4" s="191"/>
      <c r="O4" s="33"/>
      <c r="P4" s="33"/>
      <c r="Q4" s="33"/>
    </row>
    <row r="5" spans="1:17" ht="18.75" customHeight="1" x14ac:dyDescent="0.35">
      <c r="A5" s="26"/>
      <c r="B5" s="35"/>
      <c r="C5" s="35"/>
      <c r="D5" s="35"/>
      <c r="E5" s="35"/>
      <c r="F5" s="35"/>
      <c r="G5" s="35"/>
      <c r="H5" s="34"/>
      <c r="I5" s="34"/>
      <c r="J5" s="33"/>
      <c r="K5" s="33"/>
      <c r="L5" s="33"/>
      <c r="M5" s="33"/>
      <c r="N5" s="33"/>
      <c r="O5" s="33"/>
      <c r="P5" s="33"/>
      <c r="Q5" s="33"/>
    </row>
    <row r="6" spans="1:17" ht="38.25" customHeight="1" x14ac:dyDescent="0.4">
      <c r="A6" s="220" t="s">
        <v>248</v>
      </c>
      <c r="B6" s="221"/>
      <c r="C6" s="221"/>
      <c r="D6" s="221"/>
      <c r="E6" s="221"/>
      <c r="F6" s="221"/>
      <c r="G6" s="221"/>
      <c r="H6" s="221"/>
      <c r="I6" s="221"/>
      <c r="J6" s="221"/>
      <c r="K6" s="221"/>
      <c r="L6" s="221"/>
      <c r="M6" s="221"/>
      <c r="N6" s="221"/>
      <c r="O6" s="221"/>
      <c r="P6" s="221"/>
      <c r="Q6" s="221"/>
    </row>
    <row r="7" spans="1:17" ht="45" customHeight="1" x14ac:dyDescent="0.35">
      <c r="A7" s="228" t="s">
        <v>2</v>
      </c>
      <c r="B7" s="230" t="s">
        <v>239</v>
      </c>
      <c r="C7" s="246" t="s">
        <v>183</v>
      </c>
      <c r="D7" s="247"/>
      <c r="E7" s="248"/>
      <c r="F7" s="248"/>
      <c r="G7" s="249"/>
      <c r="H7" s="246" t="s">
        <v>184</v>
      </c>
      <c r="I7" s="247"/>
      <c r="J7" s="250"/>
      <c r="K7" s="250"/>
      <c r="L7" s="251"/>
      <c r="M7" s="252" t="s">
        <v>185</v>
      </c>
      <c r="N7" s="253"/>
      <c r="O7" s="254"/>
      <c r="P7" s="254"/>
      <c r="Q7" s="255"/>
    </row>
    <row r="8" spans="1:17" ht="186" customHeight="1" x14ac:dyDescent="0.2">
      <c r="A8" s="229"/>
      <c r="B8" s="231"/>
      <c r="C8" s="132" t="s">
        <v>362</v>
      </c>
      <c r="D8" s="132" t="s">
        <v>385</v>
      </c>
      <c r="E8" s="132" t="s">
        <v>386</v>
      </c>
      <c r="F8" s="133" t="s">
        <v>387</v>
      </c>
      <c r="G8" s="134" t="s">
        <v>388</v>
      </c>
      <c r="H8" s="132" t="s">
        <v>362</v>
      </c>
      <c r="I8" s="132" t="s">
        <v>385</v>
      </c>
      <c r="J8" s="132" t="s">
        <v>386</v>
      </c>
      <c r="K8" s="133" t="s">
        <v>387</v>
      </c>
      <c r="L8" s="134" t="s">
        <v>388</v>
      </c>
      <c r="M8" s="132" t="s">
        <v>362</v>
      </c>
      <c r="N8" s="132" t="s">
        <v>385</v>
      </c>
      <c r="O8" s="132" t="s">
        <v>386</v>
      </c>
      <c r="P8" s="133" t="s">
        <v>387</v>
      </c>
      <c r="Q8" s="134" t="s">
        <v>388</v>
      </c>
    </row>
    <row r="9" spans="1:17" ht="45" customHeight="1" x14ac:dyDescent="0.2">
      <c r="A9" s="97">
        <v>10000000</v>
      </c>
      <c r="B9" s="98" t="s">
        <v>205</v>
      </c>
      <c r="C9" s="129">
        <f>C10+C13+C14+C17+C23</f>
        <v>604409821</v>
      </c>
      <c r="D9" s="129">
        <f>D10+D13+D14+D17+D23</f>
        <v>292110446</v>
      </c>
      <c r="E9" s="129">
        <f>E10+E13+E14+E17+E23</f>
        <v>296876483.81999999</v>
      </c>
      <c r="F9" s="130">
        <f>E9/D9*100</f>
        <v>101.63158760162926</v>
      </c>
      <c r="G9" s="129">
        <f>E9-D9</f>
        <v>4766037.8199999928</v>
      </c>
      <c r="H9" s="129">
        <f>H10+H13+H14+H17+H23</f>
        <v>226800</v>
      </c>
      <c r="I9" s="129">
        <f>I10+I13+I14+I17+I23</f>
        <v>114800</v>
      </c>
      <c r="J9" s="129">
        <f>J10+J13+J14+J17+J23</f>
        <v>126999.13</v>
      </c>
      <c r="K9" s="130">
        <f>J9/I9*100</f>
        <v>110.62641986062718</v>
      </c>
      <c r="L9" s="129">
        <f>J9-I9</f>
        <v>12199.130000000005</v>
      </c>
      <c r="M9" s="120">
        <f>C9+H9</f>
        <v>604636621</v>
      </c>
      <c r="N9" s="120">
        <f>D9+I9</f>
        <v>292225246</v>
      </c>
      <c r="O9" s="120">
        <f>E9+J9</f>
        <v>297003482.94999999</v>
      </c>
      <c r="P9" s="121">
        <f>O9/N9*100</f>
        <v>101.63512120030862</v>
      </c>
      <c r="Q9" s="120">
        <f>O9-N9</f>
        <v>4778236.9499999881</v>
      </c>
    </row>
    <row r="10" spans="1:17" ht="60.75" customHeight="1" x14ac:dyDescent="0.2">
      <c r="A10" s="97">
        <v>11000000</v>
      </c>
      <c r="B10" s="98" t="s">
        <v>206</v>
      </c>
      <c r="C10" s="129">
        <f>C11+C12</f>
        <v>409421900</v>
      </c>
      <c r="D10" s="129">
        <f>D11+D12</f>
        <v>194943200</v>
      </c>
      <c r="E10" s="129">
        <f>E11+E12</f>
        <v>199027345.09</v>
      </c>
      <c r="F10" s="130">
        <f t="shared" ref="F10:F44" si="0">E10/D10*100</f>
        <v>102.0950436280927</v>
      </c>
      <c r="G10" s="129">
        <f t="shared" ref="G10:G25" si="1">E10-D10</f>
        <v>4084145.0900000036</v>
      </c>
      <c r="H10" s="129">
        <f>H11+H12</f>
        <v>0</v>
      </c>
      <c r="I10" s="129">
        <f>I11+I12</f>
        <v>0</v>
      </c>
      <c r="J10" s="129">
        <f>J11+J12</f>
        <v>0</v>
      </c>
      <c r="K10" s="130">
        <v>0</v>
      </c>
      <c r="L10" s="129">
        <f t="shared" ref="L10:L25" si="2">J10-I10</f>
        <v>0</v>
      </c>
      <c r="M10" s="120">
        <f t="shared" ref="M10:O69" si="3">C10+H10</f>
        <v>409421900</v>
      </c>
      <c r="N10" s="120">
        <f>D10+I10</f>
        <v>194943200</v>
      </c>
      <c r="O10" s="120">
        <f t="shared" ref="O10:O71" si="4">E10+J10</f>
        <v>199027345.09</v>
      </c>
      <c r="P10" s="121">
        <f t="shared" ref="P10:P73" si="5">O10/N10*100</f>
        <v>102.0950436280927</v>
      </c>
      <c r="Q10" s="120">
        <f t="shared" ref="Q10:Q25" si="6">O10-N10</f>
        <v>4084145.0900000036</v>
      </c>
    </row>
    <row r="11" spans="1:17" ht="45" customHeight="1" x14ac:dyDescent="0.2">
      <c r="A11" s="99">
        <v>11010000</v>
      </c>
      <c r="B11" s="100" t="s">
        <v>207</v>
      </c>
      <c r="C11" s="127">
        <v>409291300</v>
      </c>
      <c r="D11" s="127">
        <v>194833200</v>
      </c>
      <c r="E11" s="127">
        <v>198929566.74000001</v>
      </c>
      <c r="F11" s="128">
        <f t="shared" si="0"/>
        <v>102.1024993378952</v>
      </c>
      <c r="G11" s="127">
        <f t="shared" si="1"/>
        <v>4096366.7400000095</v>
      </c>
      <c r="H11" s="135">
        <v>0</v>
      </c>
      <c r="I11" s="135">
        <v>0</v>
      </c>
      <c r="J11" s="127">
        <v>0</v>
      </c>
      <c r="K11" s="130">
        <v>0</v>
      </c>
      <c r="L11" s="127">
        <f t="shared" si="2"/>
        <v>0</v>
      </c>
      <c r="M11" s="122">
        <f t="shared" si="3"/>
        <v>409291300</v>
      </c>
      <c r="N11" s="122">
        <f t="shared" si="3"/>
        <v>194833200</v>
      </c>
      <c r="O11" s="122">
        <f t="shared" si="4"/>
        <v>198929566.74000001</v>
      </c>
      <c r="P11" s="123">
        <f t="shared" si="5"/>
        <v>102.1024993378952</v>
      </c>
      <c r="Q11" s="122">
        <f t="shared" si="6"/>
        <v>4096366.7400000095</v>
      </c>
    </row>
    <row r="12" spans="1:17" ht="47.25" customHeight="1" x14ac:dyDescent="0.2">
      <c r="A12" s="99">
        <v>11020200</v>
      </c>
      <c r="B12" s="101" t="s">
        <v>208</v>
      </c>
      <c r="C12" s="127">
        <v>130600</v>
      </c>
      <c r="D12" s="127">
        <v>110000</v>
      </c>
      <c r="E12" s="127">
        <v>97778.35</v>
      </c>
      <c r="F12" s="128">
        <f t="shared" si="0"/>
        <v>88.889409090909098</v>
      </c>
      <c r="G12" s="127">
        <f t="shared" si="1"/>
        <v>-12221.649999999994</v>
      </c>
      <c r="H12" s="135">
        <v>0</v>
      </c>
      <c r="I12" s="135">
        <v>0</v>
      </c>
      <c r="J12" s="127">
        <v>0</v>
      </c>
      <c r="K12" s="130">
        <v>0</v>
      </c>
      <c r="L12" s="127">
        <f t="shared" si="2"/>
        <v>0</v>
      </c>
      <c r="M12" s="122">
        <f t="shared" si="3"/>
        <v>130600</v>
      </c>
      <c r="N12" s="122">
        <f t="shared" si="3"/>
        <v>110000</v>
      </c>
      <c r="O12" s="122">
        <f t="shared" si="4"/>
        <v>97778.35</v>
      </c>
      <c r="P12" s="123">
        <f t="shared" si="5"/>
        <v>88.889409090909098</v>
      </c>
      <c r="Q12" s="122">
        <f t="shared" si="6"/>
        <v>-12221.649999999994</v>
      </c>
    </row>
    <row r="13" spans="1:17" s="40" customFormat="1" ht="50.25" customHeight="1" x14ac:dyDescent="0.2">
      <c r="A13" s="97">
        <v>13000000</v>
      </c>
      <c r="B13" s="102" t="s">
        <v>209</v>
      </c>
      <c r="C13" s="129">
        <v>715900</v>
      </c>
      <c r="D13" s="129">
        <v>354000</v>
      </c>
      <c r="E13" s="129">
        <v>304351.15000000002</v>
      </c>
      <c r="F13" s="130">
        <f t="shared" si="0"/>
        <v>85.974901129943504</v>
      </c>
      <c r="G13" s="129">
        <f t="shared" si="1"/>
        <v>-49648.849999999977</v>
      </c>
      <c r="H13" s="137">
        <v>0</v>
      </c>
      <c r="I13" s="137">
        <v>0</v>
      </c>
      <c r="J13" s="129">
        <v>0</v>
      </c>
      <c r="K13" s="130">
        <v>0</v>
      </c>
      <c r="L13" s="129">
        <f t="shared" si="2"/>
        <v>0</v>
      </c>
      <c r="M13" s="120">
        <f t="shared" si="3"/>
        <v>715900</v>
      </c>
      <c r="N13" s="120">
        <f t="shared" si="3"/>
        <v>354000</v>
      </c>
      <c r="O13" s="120">
        <f t="shared" si="4"/>
        <v>304351.15000000002</v>
      </c>
      <c r="P13" s="121">
        <f t="shared" si="5"/>
        <v>85.974901129943504</v>
      </c>
      <c r="Q13" s="120">
        <f t="shared" si="6"/>
        <v>-49648.849999999977</v>
      </c>
    </row>
    <row r="14" spans="1:17" ht="45" customHeight="1" x14ac:dyDescent="0.2">
      <c r="A14" s="97">
        <v>14000000</v>
      </c>
      <c r="B14" s="102" t="s">
        <v>210</v>
      </c>
      <c r="C14" s="129">
        <f>C15+C16</f>
        <v>45955625</v>
      </c>
      <c r="D14" s="129">
        <f>D15+D16</f>
        <v>23366850</v>
      </c>
      <c r="E14" s="129">
        <f>E15+E16</f>
        <v>23561648.84</v>
      </c>
      <c r="F14" s="130">
        <f t="shared" si="0"/>
        <v>100.83365468601886</v>
      </c>
      <c r="G14" s="129">
        <f t="shared" si="1"/>
        <v>194798.83999999985</v>
      </c>
      <c r="H14" s="137">
        <v>0</v>
      </c>
      <c r="I14" s="137">
        <v>0</v>
      </c>
      <c r="J14" s="129">
        <v>0</v>
      </c>
      <c r="K14" s="130">
        <v>0</v>
      </c>
      <c r="L14" s="129">
        <f t="shared" si="2"/>
        <v>0</v>
      </c>
      <c r="M14" s="120">
        <f t="shared" si="3"/>
        <v>45955625</v>
      </c>
      <c r="N14" s="120">
        <f t="shared" si="3"/>
        <v>23366850</v>
      </c>
      <c r="O14" s="120">
        <f t="shared" si="4"/>
        <v>23561648.84</v>
      </c>
      <c r="P14" s="121">
        <f t="shared" si="5"/>
        <v>100.83365468601886</v>
      </c>
      <c r="Q14" s="120">
        <f t="shared" si="6"/>
        <v>194798.83999999985</v>
      </c>
    </row>
    <row r="15" spans="1:17" ht="45.75" customHeight="1" x14ac:dyDescent="0.2">
      <c r="A15" s="100" t="s">
        <v>240</v>
      </c>
      <c r="B15" s="101" t="s">
        <v>241</v>
      </c>
      <c r="C15" s="127">
        <f>3100000+25360000</f>
        <v>28460000</v>
      </c>
      <c r="D15" s="127">
        <f>1500000+12700000</f>
        <v>14200000</v>
      </c>
      <c r="E15" s="127">
        <f>1465485.57+12841751.17</f>
        <v>14307236.74</v>
      </c>
      <c r="F15" s="128">
        <f t="shared" si="0"/>
        <v>100.75518830985916</v>
      </c>
      <c r="G15" s="127">
        <f t="shared" si="1"/>
        <v>107236.74000000022</v>
      </c>
      <c r="H15" s="135">
        <v>0</v>
      </c>
      <c r="I15" s="135">
        <v>0</v>
      </c>
      <c r="J15" s="127">
        <v>0</v>
      </c>
      <c r="K15" s="128">
        <v>0</v>
      </c>
      <c r="L15" s="127">
        <f t="shared" si="2"/>
        <v>0</v>
      </c>
      <c r="M15" s="122">
        <f>C15+H15</f>
        <v>28460000</v>
      </c>
      <c r="N15" s="122">
        <f t="shared" si="3"/>
        <v>14200000</v>
      </c>
      <c r="O15" s="122">
        <f t="shared" si="4"/>
        <v>14307236.74</v>
      </c>
      <c r="P15" s="123">
        <f t="shared" si="5"/>
        <v>100.75518830985916</v>
      </c>
      <c r="Q15" s="122">
        <f t="shared" si="6"/>
        <v>107236.74000000022</v>
      </c>
    </row>
    <row r="16" spans="1:17" ht="68.25" customHeight="1" x14ac:dyDescent="0.2">
      <c r="A16" s="99">
        <v>14040000</v>
      </c>
      <c r="B16" s="101" t="s">
        <v>242</v>
      </c>
      <c r="C16" s="127">
        <f>17495625</f>
        <v>17495625</v>
      </c>
      <c r="D16" s="127">
        <f>9166850</f>
        <v>9166850</v>
      </c>
      <c r="E16" s="127">
        <f>9254412.1</f>
        <v>9254412.0999999996</v>
      </c>
      <c r="F16" s="128">
        <f t="shared" si="0"/>
        <v>100.95520380501482</v>
      </c>
      <c r="G16" s="127">
        <f t="shared" si="1"/>
        <v>87562.099999999627</v>
      </c>
      <c r="H16" s="135">
        <v>0</v>
      </c>
      <c r="I16" s="135">
        <v>0</v>
      </c>
      <c r="J16" s="127">
        <v>0</v>
      </c>
      <c r="K16" s="128">
        <v>0</v>
      </c>
      <c r="L16" s="127">
        <f t="shared" si="2"/>
        <v>0</v>
      </c>
      <c r="M16" s="122">
        <f t="shared" si="3"/>
        <v>17495625</v>
      </c>
      <c r="N16" s="122">
        <f t="shared" si="3"/>
        <v>9166850</v>
      </c>
      <c r="O16" s="122">
        <f t="shared" si="4"/>
        <v>9254412.0999999996</v>
      </c>
      <c r="P16" s="123">
        <f t="shared" si="5"/>
        <v>100.95520380501482</v>
      </c>
      <c r="Q16" s="122">
        <f t="shared" si="6"/>
        <v>87562.099999999627</v>
      </c>
    </row>
    <row r="17" spans="1:17" ht="38.25" customHeight="1" x14ac:dyDescent="0.2">
      <c r="A17" s="97">
        <v>18000000</v>
      </c>
      <c r="B17" s="103" t="s">
        <v>211</v>
      </c>
      <c r="C17" s="129">
        <f>C18+C19+C20+C21+C22</f>
        <v>148316396</v>
      </c>
      <c r="D17" s="129">
        <f>D18+D19+D20+D21+D22</f>
        <v>73446396</v>
      </c>
      <c r="E17" s="129">
        <f>E18+E19+E20+E21+E22</f>
        <v>73983138.739999995</v>
      </c>
      <c r="F17" s="130">
        <f t="shared" si="0"/>
        <v>100.73079520470955</v>
      </c>
      <c r="G17" s="129">
        <f t="shared" si="1"/>
        <v>536742.73999999464</v>
      </c>
      <c r="H17" s="129">
        <f>H18+H19+H20+H21+H22</f>
        <v>0</v>
      </c>
      <c r="I17" s="129">
        <f>I18+I19+I20+I21+I22</f>
        <v>0</v>
      </c>
      <c r="J17" s="129">
        <f>J18+J19+J20+J21+J22</f>
        <v>0</v>
      </c>
      <c r="K17" s="130">
        <v>0</v>
      </c>
      <c r="L17" s="129">
        <f t="shared" si="2"/>
        <v>0</v>
      </c>
      <c r="M17" s="120">
        <f>C17+H17</f>
        <v>148316396</v>
      </c>
      <c r="N17" s="120">
        <f t="shared" si="3"/>
        <v>73446396</v>
      </c>
      <c r="O17" s="120">
        <f t="shared" si="4"/>
        <v>73983138.739999995</v>
      </c>
      <c r="P17" s="121">
        <f t="shared" si="5"/>
        <v>100.73079520470955</v>
      </c>
      <c r="Q17" s="120">
        <f t="shared" si="6"/>
        <v>536742.73999999464</v>
      </c>
    </row>
    <row r="18" spans="1:17" ht="93" customHeight="1" x14ac:dyDescent="0.2">
      <c r="A18" s="100" t="s">
        <v>298</v>
      </c>
      <c r="B18" s="100" t="s">
        <v>299</v>
      </c>
      <c r="C18" s="127">
        <v>19825500</v>
      </c>
      <c r="D18" s="127">
        <v>9702000</v>
      </c>
      <c r="E18" s="127">
        <v>9501649.5199999996</v>
      </c>
      <c r="F18" s="128">
        <f t="shared" si="0"/>
        <v>97.934956916099765</v>
      </c>
      <c r="G18" s="127">
        <f t="shared" si="1"/>
        <v>-200350.48000000045</v>
      </c>
      <c r="H18" s="135">
        <v>0</v>
      </c>
      <c r="I18" s="135">
        <v>0</v>
      </c>
      <c r="J18" s="127">
        <v>0</v>
      </c>
      <c r="K18" s="128">
        <v>0</v>
      </c>
      <c r="L18" s="127">
        <f t="shared" si="2"/>
        <v>0</v>
      </c>
      <c r="M18" s="122">
        <f t="shared" si="3"/>
        <v>19825500</v>
      </c>
      <c r="N18" s="122">
        <f t="shared" si="3"/>
        <v>9702000</v>
      </c>
      <c r="O18" s="122">
        <f t="shared" si="4"/>
        <v>9501649.5199999996</v>
      </c>
      <c r="P18" s="123">
        <f t="shared" si="5"/>
        <v>97.934956916099765</v>
      </c>
      <c r="Q18" s="122">
        <f t="shared" si="6"/>
        <v>-200350.48000000045</v>
      </c>
    </row>
    <row r="19" spans="1:17" ht="38.25" customHeight="1" x14ac:dyDescent="0.2">
      <c r="A19" s="101" t="s">
        <v>300</v>
      </c>
      <c r="B19" s="101" t="s">
        <v>301</v>
      </c>
      <c r="C19" s="127">
        <v>60605500</v>
      </c>
      <c r="D19" s="127">
        <v>30200400</v>
      </c>
      <c r="E19" s="127">
        <v>30591882.809999999</v>
      </c>
      <c r="F19" s="128">
        <f t="shared" si="0"/>
        <v>101.29628352604601</v>
      </c>
      <c r="G19" s="127">
        <f t="shared" si="1"/>
        <v>391482.80999999866</v>
      </c>
      <c r="H19" s="135">
        <v>0</v>
      </c>
      <c r="I19" s="135">
        <v>0</v>
      </c>
      <c r="J19" s="127">
        <v>0</v>
      </c>
      <c r="K19" s="128">
        <v>0</v>
      </c>
      <c r="L19" s="127">
        <f t="shared" si="2"/>
        <v>0</v>
      </c>
      <c r="M19" s="122">
        <f t="shared" si="3"/>
        <v>60605500</v>
      </c>
      <c r="N19" s="122">
        <f t="shared" si="3"/>
        <v>30200400</v>
      </c>
      <c r="O19" s="122">
        <f t="shared" si="4"/>
        <v>30591882.809999999</v>
      </c>
      <c r="P19" s="123">
        <f t="shared" si="5"/>
        <v>101.29628352604601</v>
      </c>
      <c r="Q19" s="122">
        <f t="shared" si="6"/>
        <v>391482.80999999866</v>
      </c>
    </row>
    <row r="20" spans="1:17" ht="46.5" customHeight="1" x14ac:dyDescent="0.2">
      <c r="A20" s="100" t="s">
        <v>212</v>
      </c>
      <c r="B20" s="100" t="s">
        <v>213</v>
      </c>
      <c r="C20" s="127">
        <v>50000</v>
      </c>
      <c r="D20" s="127">
        <v>25000</v>
      </c>
      <c r="E20" s="127">
        <v>87139.87</v>
      </c>
      <c r="F20" s="128">
        <f t="shared" si="0"/>
        <v>348.55948000000001</v>
      </c>
      <c r="G20" s="127">
        <f t="shared" si="1"/>
        <v>62139.869999999995</v>
      </c>
      <c r="H20" s="135">
        <v>0</v>
      </c>
      <c r="I20" s="135">
        <v>0</v>
      </c>
      <c r="J20" s="127">
        <v>0</v>
      </c>
      <c r="K20" s="128">
        <v>0</v>
      </c>
      <c r="L20" s="127">
        <f t="shared" si="2"/>
        <v>0</v>
      </c>
      <c r="M20" s="122">
        <f t="shared" si="3"/>
        <v>50000</v>
      </c>
      <c r="N20" s="122">
        <f t="shared" si="3"/>
        <v>25000</v>
      </c>
      <c r="O20" s="122">
        <f t="shared" si="4"/>
        <v>87139.87</v>
      </c>
      <c r="P20" s="123">
        <f t="shared" si="5"/>
        <v>348.55948000000001</v>
      </c>
      <c r="Q20" s="122">
        <f t="shared" si="6"/>
        <v>62139.869999999995</v>
      </c>
    </row>
    <row r="21" spans="1:17" ht="36.75" customHeight="1" x14ac:dyDescent="0.2">
      <c r="A21" s="99">
        <v>18030000</v>
      </c>
      <c r="B21" s="79" t="s">
        <v>214</v>
      </c>
      <c r="C21" s="127">
        <v>27700</v>
      </c>
      <c r="D21" s="127">
        <v>13500</v>
      </c>
      <c r="E21" s="127">
        <v>9288.14</v>
      </c>
      <c r="F21" s="128">
        <f t="shared" si="0"/>
        <v>68.801037037037034</v>
      </c>
      <c r="G21" s="127">
        <f t="shared" si="1"/>
        <v>-4211.8600000000006</v>
      </c>
      <c r="H21" s="135">
        <v>0</v>
      </c>
      <c r="I21" s="135">
        <v>0</v>
      </c>
      <c r="J21" s="127">
        <v>0</v>
      </c>
      <c r="K21" s="128">
        <v>0</v>
      </c>
      <c r="L21" s="127">
        <f t="shared" si="2"/>
        <v>0</v>
      </c>
      <c r="M21" s="122">
        <f t="shared" si="3"/>
        <v>27700</v>
      </c>
      <c r="N21" s="122">
        <f t="shared" si="3"/>
        <v>13500</v>
      </c>
      <c r="O21" s="122">
        <f t="shared" si="4"/>
        <v>9288.14</v>
      </c>
      <c r="P21" s="123">
        <f t="shared" si="5"/>
        <v>68.801037037037034</v>
      </c>
      <c r="Q21" s="122">
        <f t="shared" si="6"/>
        <v>-4211.8600000000006</v>
      </c>
    </row>
    <row r="22" spans="1:17" ht="33.75" customHeight="1" x14ac:dyDescent="0.2">
      <c r="A22" s="99">
        <v>18050000</v>
      </c>
      <c r="B22" s="79" t="s">
        <v>215</v>
      </c>
      <c r="C22" s="127">
        <v>67807696</v>
      </c>
      <c r="D22" s="127">
        <v>33505496</v>
      </c>
      <c r="E22" s="127">
        <v>33793178.399999999</v>
      </c>
      <c r="F22" s="128">
        <f t="shared" si="0"/>
        <v>100.85861256911403</v>
      </c>
      <c r="G22" s="127">
        <f t="shared" si="1"/>
        <v>287682.39999999851</v>
      </c>
      <c r="H22" s="135">
        <v>0</v>
      </c>
      <c r="I22" s="135">
        <v>0</v>
      </c>
      <c r="J22" s="127">
        <v>0</v>
      </c>
      <c r="K22" s="128">
        <v>0</v>
      </c>
      <c r="L22" s="127">
        <f t="shared" si="2"/>
        <v>0</v>
      </c>
      <c r="M22" s="122">
        <f t="shared" si="3"/>
        <v>67807696</v>
      </c>
      <c r="N22" s="122">
        <f t="shared" si="3"/>
        <v>33505496</v>
      </c>
      <c r="O22" s="122">
        <f t="shared" si="4"/>
        <v>33793178.399999999</v>
      </c>
      <c r="P22" s="123">
        <f t="shared" si="5"/>
        <v>100.85861256911403</v>
      </c>
      <c r="Q22" s="122">
        <f t="shared" si="6"/>
        <v>287682.39999999851</v>
      </c>
    </row>
    <row r="23" spans="1:17" ht="33.75" customHeight="1" x14ac:dyDescent="0.2">
      <c r="A23" s="104">
        <v>19010000</v>
      </c>
      <c r="B23" s="190" t="s">
        <v>236</v>
      </c>
      <c r="C23" s="129">
        <v>0</v>
      </c>
      <c r="D23" s="129">
        <v>0</v>
      </c>
      <c r="E23" s="129">
        <v>0</v>
      </c>
      <c r="F23" s="130">
        <v>0</v>
      </c>
      <c r="G23" s="129">
        <f t="shared" si="1"/>
        <v>0</v>
      </c>
      <c r="H23" s="137">
        <v>226800</v>
      </c>
      <c r="I23" s="137">
        <v>114800</v>
      </c>
      <c r="J23" s="129">
        <v>126999.13</v>
      </c>
      <c r="K23" s="130">
        <f>J23/I23*100</f>
        <v>110.62641986062718</v>
      </c>
      <c r="L23" s="129">
        <f t="shared" si="2"/>
        <v>12199.130000000005</v>
      </c>
      <c r="M23" s="120">
        <f t="shared" si="3"/>
        <v>226800</v>
      </c>
      <c r="N23" s="120">
        <f t="shared" si="3"/>
        <v>114800</v>
      </c>
      <c r="O23" s="120">
        <f t="shared" si="4"/>
        <v>126999.13</v>
      </c>
      <c r="P23" s="121">
        <f t="shared" si="5"/>
        <v>110.62641986062718</v>
      </c>
      <c r="Q23" s="120">
        <f t="shared" si="6"/>
        <v>12199.130000000005</v>
      </c>
    </row>
    <row r="24" spans="1:17" ht="37.5" customHeight="1" x14ac:dyDescent="0.2">
      <c r="A24" s="97">
        <v>20000000</v>
      </c>
      <c r="B24" s="98" t="s">
        <v>216</v>
      </c>
      <c r="C24" s="129">
        <f>C25+C33+C41+C45</f>
        <v>6817300</v>
      </c>
      <c r="D24" s="129">
        <f>D25+D33+D41+D45</f>
        <v>3328800</v>
      </c>
      <c r="E24" s="129">
        <f>E25+E33+E41</f>
        <v>3352147.81</v>
      </c>
      <c r="F24" s="130">
        <f t="shared" si="0"/>
        <v>100.70138818793559</v>
      </c>
      <c r="G24" s="129">
        <f t="shared" si="1"/>
        <v>23347.810000000056</v>
      </c>
      <c r="H24" s="129">
        <f>H25+H33+H41+H45</f>
        <v>11147779</v>
      </c>
      <c r="I24" s="129">
        <f>I25+I33+I41+I45</f>
        <v>11115779</v>
      </c>
      <c r="J24" s="129">
        <f>J25+J33+J41+J45</f>
        <v>16448063.27</v>
      </c>
      <c r="K24" s="130">
        <v>0</v>
      </c>
      <c r="L24" s="129">
        <f t="shared" si="2"/>
        <v>5332284.2699999996</v>
      </c>
      <c r="M24" s="120">
        <f t="shared" si="3"/>
        <v>17965079</v>
      </c>
      <c r="N24" s="120">
        <f t="shared" si="3"/>
        <v>14444579</v>
      </c>
      <c r="O24" s="120">
        <f t="shared" si="4"/>
        <v>19800211.079999998</v>
      </c>
      <c r="P24" s="121">
        <f>O24/N24*100</f>
        <v>137.07710747402191</v>
      </c>
      <c r="Q24" s="120">
        <f t="shared" si="6"/>
        <v>5355632.0799999982</v>
      </c>
    </row>
    <row r="25" spans="1:17" ht="43.5" customHeight="1" x14ac:dyDescent="0.2">
      <c r="A25" s="97">
        <v>21000000</v>
      </c>
      <c r="B25" s="98" t="s">
        <v>217</v>
      </c>
      <c r="C25" s="129">
        <f>C26+C28+C30++C29</f>
        <v>2257200</v>
      </c>
      <c r="D25" s="129">
        <f t="shared" ref="D25" si="7">D26+D28+D30++D29</f>
        <v>991700</v>
      </c>
      <c r="E25" s="129">
        <f>E26+E28+E30+E27+E29</f>
        <v>941789.70000000007</v>
      </c>
      <c r="F25" s="130">
        <f t="shared" si="0"/>
        <v>94.967197741252406</v>
      </c>
      <c r="G25" s="129">
        <f t="shared" si="1"/>
        <v>-49910.29999999993</v>
      </c>
      <c r="H25" s="129">
        <f>H26+H28+H30+H29</f>
        <v>0</v>
      </c>
      <c r="I25" s="129">
        <f t="shared" ref="I25:J25" si="8">I26+I28+I30+I29</f>
        <v>0</v>
      </c>
      <c r="J25" s="129">
        <f t="shared" si="8"/>
        <v>0</v>
      </c>
      <c r="K25" s="130">
        <v>0</v>
      </c>
      <c r="L25" s="129">
        <f t="shared" si="2"/>
        <v>0</v>
      </c>
      <c r="M25" s="120">
        <f>C25+H25</f>
        <v>2257200</v>
      </c>
      <c r="N25" s="120">
        <f t="shared" si="3"/>
        <v>991700</v>
      </c>
      <c r="O25" s="120">
        <f t="shared" si="4"/>
        <v>941789.70000000007</v>
      </c>
      <c r="P25" s="121">
        <f t="shared" si="5"/>
        <v>94.967197741252406</v>
      </c>
      <c r="Q25" s="120">
        <f t="shared" si="6"/>
        <v>-49910.29999999993</v>
      </c>
    </row>
    <row r="26" spans="1:17" ht="64.5" customHeight="1" x14ac:dyDescent="0.2">
      <c r="A26" s="99">
        <v>21010300</v>
      </c>
      <c r="B26" s="100" t="s">
        <v>218</v>
      </c>
      <c r="C26" s="127">
        <v>82100</v>
      </c>
      <c r="D26" s="127">
        <v>52100</v>
      </c>
      <c r="E26" s="127">
        <v>121367.33</v>
      </c>
      <c r="F26" s="128">
        <f t="shared" si="0"/>
        <v>232.9507293666027</v>
      </c>
      <c r="G26" s="127">
        <f>E26-D26</f>
        <v>69267.33</v>
      </c>
      <c r="H26" s="135">
        <v>0</v>
      </c>
      <c r="I26" s="135">
        <v>0</v>
      </c>
      <c r="J26" s="127">
        <v>0</v>
      </c>
      <c r="K26" s="128">
        <v>0</v>
      </c>
      <c r="L26" s="127">
        <f>J26-I26</f>
        <v>0</v>
      </c>
      <c r="M26" s="122">
        <f t="shared" si="3"/>
        <v>82100</v>
      </c>
      <c r="N26" s="122">
        <f>D26+I26</f>
        <v>52100</v>
      </c>
      <c r="O26" s="122">
        <f t="shared" si="4"/>
        <v>121367.33</v>
      </c>
      <c r="P26" s="123">
        <f t="shared" si="5"/>
        <v>232.9507293666027</v>
      </c>
      <c r="Q26" s="122">
        <f>O26-N26</f>
        <v>69267.33</v>
      </c>
    </row>
    <row r="27" spans="1:17" ht="39.75" customHeight="1" x14ac:dyDescent="0.2">
      <c r="A27" s="99">
        <v>21080500</v>
      </c>
      <c r="B27" s="100" t="s">
        <v>219</v>
      </c>
      <c r="C27" s="127">
        <v>0</v>
      </c>
      <c r="D27" s="127">
        <v>0</v>
      </c>
      <c r="E27" s="127">
        <v>49831.79</v>
      </c>
      <c r="F27" s="128">
        <v>0</v>
      </c>
      <c r="G27" s="127">
        <f>E27-D27</f>
        <v>49831.79</v>
      </c>
      <c r="H27" s="135">
        <v>0</v>
      </c>
      <c r="I27" s="135">
        <v>0</v>
      </c>
      <c r="J27" s="127">
        <v>0</v>
      </c>
      <c r="K27" s="128">
        <v>0</v>
      </c>
      <c r="L27" s="127">
        <f>J27-I27</f>
        <v>0</v>
      </c>
      <c r="M27" s="122">
        <f t="shared" si="3"/>
        <v>0</v>
      </c>
      <c r="N27" s="122">
        <f>D27+I27</f>
        <v>0</v>
      </c>
      <c r="O27" s="122">
        <f t="shared" si="4"/>
        <v>49831.79</v>
      </c>
      <c r="P27" s="123">
        <v>0</v>
      </c>
      <c r="Q27" s="122">
        <f>O27-N27</f>
        <v>49831.79</v>
      </c>
    </row>
    <row r="28" spans="1:17" ht="35.25" customHeight="1" x14ac:dyDescent="0.2">
      <c r="A28" s="99">
        <v>21081100</v>
      </c>
      <c r="B28" s="100" t="s">
        <v>220</v>
      </c>
      <c r="C28" s="127">
        <v>50000</v>
      </c>
      <c r="D28" s="127">
        <v>16500</v>
      </c>
      <c r="E28" s="127">
        <v>19607.71</v>
      </c>
      <c r="F28" s="128">
        <v>0</v>
      </c>
      <c r="G28" s="127">
        <f t="shared" ref="G28:G46" si="9">E28-D28</f>
        <v>3107.7099999999991</v>
      </c>
      <c r="H28" s="135">
        <v>0</v>
      </c>
      <c r="I28" s="135">
        <v>0</v>
      </c>
      <c r="J28" s="127">
        <v>0</v>
      </c>
      <c r="K28" s="128">
        <v>0</v>
      </c>
      <c r="L28" s="127">
        <f t="shared" ref="L28:L46" si="10">J28-I28</f>
        <v>0</v>
      </c>
      <c r="M28" s="122">
        <f t="shared" si="3"/>
        <v>50000</v>
      </c>
      <c r="N28" s="122">
        <f t="shared" si="3"/>
        <v>16500</v>
      </c>
      <c r="O28" s="122">
        <f t="shared" si="4"/>
        <v>19607.71</v>
      </c>
      <c r="P28" s="123">
        <f t="shared" si="5"/>
        <v>118.83460606060605</v>
      </c>
      <c r="Q28" s="122">
        <f t="shared" ref="Q28:Q46" si="11">O28-N28</f>
        <v>3107.7099999999991</v>
      </c>
    </row>
    <row r="29" spans="1:17" ht="68.25" customHeight="1" x14ac:dyDescent="0.2">
      <c r="A29" s="99">
        <v>21081500</v>
      </c>
      <c r="B29" s="100" t="s">
        <v>302</v>
      </c>
      <c r="C29" s="127">
        <v>257000</v>
      </c>
      <c r="D29" s="127">
        <v>163000</v>
      </c>
      <c r="E29" s="127">
        <v>139349.37</v>
      </c>
      <c r="F29" s="128">
        <f>E29/D29*100</f>
        <v>85.490411042944785</v>
      </c>
      <c r="G29" s="127">
        <f t="shared" si="9"/>
        <v>-23650.630000000005</v>
      </c>
      <c r="H29" s="135">
        <v>0</v>
      </c>
      <c r="I29" s="135">
        <v>0</v>
      </c>
      <c r="J29" s="127">
        <v>0</v>
      </c>
      <c r="K29" s="128">
        <v>0</v>
      </c>
      <c r="L29" s="127">
        <f t="shared" si="10"/>
        <v>0</v>
      </c>
      <c r="M29" s="122">
        <f t="shared" si="3"/>
        <v>257000</v>
      </c>
      <c r="N29" s="122">
        <f t="shared" si="3"/>
        <v>163000</v>
      </c>
      <c r="O29" s="122">
        <f t="shared" si="4"/>
        <v>139349.37</v>
      </c>
      <c r="P29" s="123">
        <f t="shared" si="5"/>
        <v>85.490411042944785</v>
      </c>
      <c r="Q29" s="122">
        <f t="shared" si="11"/>
        <v>-23650.630000000005</v>
      </c>
    </row>
    <row r="30" spans="1:17" ht="46.5" customHeight="1" x14ac:dyDescent="0.2">
      <c r="A30" s="99">
        <v>21081700</v>
      </c>
      <c r="B30" s="100" t="s">
        <v>221</v>
      </c>
      <c r="C30" s="127">
        <v>1868100</v>
      </c>
      <c r="D30" s="127">
        <v>760100</v>
      </c>
      <c r="E30" s="127">
        <v>611633.5</v>
      </c>
      <c r="F30" s="128">
        <f t="shared" si="0"/>
        <v>80.467504275753186</v>
      </c>
      <c r="G30" s="127">
        <f t="shared" si="9"/>
        <v>-148466.5</v>
      </c>
      <c r="H30" s="135">
        <v>0</v>
      </c>
      <c r="I30" s="135">
        <v>0</v>
      </c>
      <c r="J30" s="127">
        <v>0</v>
      </c>
      <c r="K30" s="128">
        <v>0</v>
      </c>
      <c r="L30" s="127">
        <f t="shared" si="10"/>
        <v>0</v>
      </c>
      <c r="M30" s="122">
        <f t="shared" si="3"/>
        <v>1868100</v>
      </c>
      <c r="N30" s="122">
        <f t="shared" si="3"/>
        <v>760100</v>
      </c>
      <c r="O30" s="122">
        <f t="shared" si="4"/>
        <v>611633.5</v>
      </c>
      <c r="P30" s="123">
        <f t="shared" si="5"/>
        <v>80.467504275753186</v>
      </c>
      <c r="Q30" s="122">
        <f t="shared" si="11"/>
        <v>-148466.5</v>
      </c>
    </row>
    <row r="31" spans="1:17" ht="54" customHeight="1" x14ac:dyDescent="0.2">
      <c r="A31" s="228" t="s">
        <v>2</v>
      </c>
      <c r="B31" s="230" t="s">
        <v>239</v>
      </c>
      <c r="C31" s="256" t="s">
        <v>183</v>
      </c>
      <c r="D31" s="257"/>
      <c r="E31" s="258"/>
      <c r="F31" s="258"/>
      <c r="G31" s="259"/>
      <c r="H31" s="256" t="s">
        <v>184</v>
      </c>
      <c r="I31" s="257"/>
      <c r="J31" s="260"/>
      <c r="K31" s="260"/>
      <c r="L31" s="261"/>
      <c r="M31" s="242" t="s">
        <v>185</v>
      </c>
      <c r="N31" s="243"/>
      <c r="O31" s="244"/>
      <c r="P31" s="244"/>
      <c r="Q31" s="245"/>
    </row>
    <row r="32" spans="1:17" ht="189" customHeight="1" x14ac:dyDescent="0.2">
      <c r="A32" s="229"/>
      <c r="B32" s="231"/>
      <c r="C32" s="132" t="s">
        <v>362</v>
      </c>
      <c r="D32" s="132" t="s">
        <v>385</v>
      </c>
      <c r="E32" s="132" t="s">
        <v>386</v>
      </c>
      <c r="F32" s="133" t="s">
        <v>387</v>
      </c>
      <c r="G32" s="134" t="s">
        <v>388</v>
      </c>
      <c r="H32" s="132" t="s">
        <v>362</v>
      </c>
      <c r="I32" s="132" t="s">
        <v>385</v>
      </c>
      <c r="J32" s="132" t="s">
        <v>386</v>
      </c>
      <c r="K32" s="133" t="s">
        <v>387</v>
      </c>
      <c r="L32" s="134" t="s">
        <v>388</v>
      </c>
      <c r="M32" s="132" t="s">
        <v>362</v>
      </c>
      <c r="N32" s="132" t="s">
        <v>385</v>
      </c>
      <c r="O32" s="132" t="s">
        <v>386</v>
      </c>
      <c r="P32" s="133" t="s">
        <v>387</v>
      </c>
      <c r="Q32" s="134" t="s">
        <v>388</v>
      </c>
    </row>
    <row r="33" spans="1:17" ht="61.5" customHeight="1" x14ac:dyDescent="0.2">
      <c r="A33" s="97">
        <v>22000000</v>
      </c>
      <c r="B33" s="98" t="s">
        <v>222</v>
      </c>
      <c r="C33" s="129">
        <f>C34+C35+C36+C38+C39+C40+C37</f>
        <v>3739900</v>
      </c>
      <c r="D33" s="129">
        <f t="shared" ref="D33" si="12">D34+D35+D36+D38+D39+D40+D37</f>
        <v>1739600</v>
      </c>
      <c r="E33" s="129">
        <f>E34+E35+E36+E38+E39+E40+E37</f>
        <v>1712211.0899999999</v>
      </c>
      <c r="F33" s="130">
        <f t="shared" si="0"/>
        <v>98.425562773051269</v>
      </c>
      <c r="G33" s="129">
        <f t="shared" si="9"/>
        <v>-27388.910000000149</v>
      </c>
      <c r="H33" s="129">
        <f>H34+H35+H36+H38+H39</f>
        <v>0</v>
      </c>
      <c r="I33" s="129">
        <v>0</v>
      </c>
      <c r="J33" s="129">
        <f>J34+J35+J36++J38+J39</f>
        <v>0</v>
      </c>
      <c r="K33" s="130">
        <v>0</v>
      </c>
      <c r="L33" s="129">
        <f t="shared" si="10"/>
        <v>0</v>
      </c>
      <c r="M33" s="120">
        <f t="shared" si="3"/>
        <v>3739900</v>
      </c>
      <c r="N33" s="120">
        <f t="shared" si="3"/>
        <v>1739600</v>
      </c>
      <c r="O33" s="120">
        <f t="shared" si="4"/>
        <v>1712211.0899999999</v>
      </c>
      <c r="P33" s="121">
        <f t="shared" si="5"/>
        <v>98.425562773051269</v>
      </c>
      <c r="Q33" s="120">
        <f t="shared" si="11"/>
        <v>-27388.910000000149</v>
      </c>
    </row>
    <row r="34" spans="1:17" ht="65.25" customHeight="1" x14ac:dyDescent="0.2">
      <c r="A34" s="99">
        <v>22010300</v>
      </c>
      <c r="B34" s="100" t="s">
        <v>223</v>
      </c>
      <c r="C34" s="127">
        <v>183500</v>
      </c>
      <c r="D34" s="127">
        <v>90600</v>
      </c>
      <c r="E34" s="127">
        <v>77070</v>
      </c>
      <c r="F34" s="128">
        <f t="shared" si="0"/>
        <v>85.066225165562912</v>
      </c>
      <c r="G34" s="127">
        <f t="shared" si="9"/>
        <v>-13530</v>
      </c>
      <c r="H34" s="135">
        <v>0</v>
      </c>
      <c r="I34" s="135">
        <v>0</v>
      </c>
      <c r="J34" s="127">
        <v>0</v>
      </c>
      <c r="K34" s="128">
        <v>0</v>
      </c>
      <c r="L34" s="127">
        <f t="shared" si="10"/>
        <v>0</v>
      </c>
      <c r="M34" s="122">
        <f t="shared" si="3"/>
        <v>183500</v>
      </c>
      <c r="N34" s="122">
        <f t="shared" si="3"/>
        <v>90600</v>
      </c>
      <c r="O34" s="122">
        <f t="shared" si="4"/>
        <v>77070</v>
      </c>
      <c r="P34" s="123">
        <f t="shared" si="5"/>
        <v>85.066225165562912</v>
      </c>
      <c r="Q34" s="122">
        <f t="shared" si="11"/>
        <v>-13530</v>
      </c>
    </row>
    <row r="35" spans="1:17" ht="32.25" customHeight="1" x14ac:dyDescent="0.2">
      <c r="A35" s="99">
        <v>22012500</v>
      </c>
      <c r="B35" s="100" t="s">
        <v>224</v>
      </c>
      <c r="C35" s="127">
        <v>2710000</v>
      </c>
      <c r="D35" s="127">
        <v>1250000</v>
      </c>
      <c r="E35" s="127">
        <v>1031564.79</v>
      </c>
      <c r="F35" s="128">
        <f t="shared" si="0"/>
        <v>82.525183200000001</v>
      </c>
      <c r="G35" s="127">
        <f t="shared" si="9"/>
        <v>-218435.20999999996</v>
      </c>
      <c r="H35" s="135">
        <v>0</v>
      </c>
      <c r="I35" s="135">
        <v>0</v>
      </c>
      <c r="J35" s="127">
        <v>0</v>
      </c>
      <c r="K35" s="128">
        <v>0</v>
      </c>
      <c r="L35" s="127">
        <f t="shared" si="10"/>
        <v>0</v>
      </c>
      <c r="M35" s="122">
        <f t="shared" si="3"/>
        <v>2710000</v>
      </c>
      <c r="N35" s="122">
        <f t="shared" si="3"/>
        <v>1250000</v>
      </c>
      <c r="O35" s="122">
        <f t="shared" si="4"/>
        <v>1031564.79</v>
      </c>
      <c r="P35" s="123">
        <f t="shared" si="5"/>
        <v>82.525183200000001</v>
      </c>
      <c r="Q35" s="122">
        <f t="shared" si="11"/>
        <v>-218435.20999999996</v>
      </c>
    </row>
    <row r="36" spans="1:17" ht="56.25" customHeight="1" x14ac:dyDescent="0.2">
      <c r="A36" s="99">
        <v>22012600</v>
      </c>
      <c r="B36" s="100" t="s">
        <v>225</v>
      </c>
      <c r="C36" s="127">
        <v>265800</v>
      </c>
      <c r="D36" s="127">
        <v>132500</v>
      </c>
      <c r="E36" s="127">
        <v>328996</v>
      </c>
      <c r="F36" s="128">
        <f t="shared" si="0"/>
        <v>248.29886792452828</v>
      </c>
      <c r="G36" s="127">
        <f t="shared" si="9"/>
        <v>196496</v>
      </c>
      <c r="H36" s="135">
        <v>0</v>
      </c>
      <c r="I36" s="135">
        <v>0</v>
      </c>
      <c r="J36" s="127">
        <v>0</v>
      </c>
      <c r="K36" s="128">
        <v>0</v>
      </c>
      <c r="L36" s="127">
        <f t="shared" si="10"/>
        <v>0</v>
      </c>
      <c r="M36" s="122">
        <f t="shared" si="3"/>
        <v>265800</v>
      </c>
      <c r="N36" s="122">
        <f t="shared" si="3"/>
        <v>132500</v>
      </c>
      <c r="O36" s="122">
        <f t="shared" si="4"/>
        <v>328996</v>
      </c>
      <c r="P36" s="123">
        <f t="shared" si="5"/>
        <v>248.29886792452828</v>
      </c>
      <c r="Q36" s="122">
        <f t="shared" si="11"/>
        <v>196496</v>
      </c>
    </row>
    <row r="37" spans="1:17" ht="135.75" customHeight="1" x14ac:dyDescent="0.2">
      <c r="A37" s="99">
        <v>22012900</v>
      </c>
      <c r="B37" s="105" t="s">
        <v>357</v>
      </c>
      <c r="C37" s="127">
        <v>0</v>
      </c>
      <c r="D37" s="127">
        <v>0</v>
      </c>
      <c r="E37" s="127">
        <v>8320</v>
      </c>
      <c r="F37" s="128">
        <v>0</v>
      </c>
      <c r="G37" s="127">
        <f t="shared" si="9"/>
        <v>8320</v>
      </c>
      <c r="H37" s="135">
        <v>0</v>
      </c>
      <c r="I37" s="135">
        <v>0</v>
      </c>
      <c r="J37" s="127">
        <v>0</v>
      </c>
      <c r="K37" s="128">
        <v>0</v>
      </c>
      <c r="L37" s="127">
        <f t="shared" si="10"/>
        <v>0</v>
      </c>
      <c r="M37" s="122">
        <f t="shared" si="3"/>
        <v>0</v>
      </c>
      <c r="N37" s="122">
        <f t="shared" si="3"/>
        <v>0</v>
      </c>
      <c r="O37" s="122">
        <f t="shared" si="4"/>
        <v>8320</v>
      </c>
      <c r="P37" s="123">
        <v>0</v>
      </c>
      <c r="Q37" s="122">
        <f t="shared" si="11"/>
        <v>8320</v>
      </c>
    </row>
    <row r="38" spans="1:17" ht="72.75" customHeight="1" x14ac:dyDescent="0.2">
      <c r="A38" s="105">
        <v>22080400</v>
      </c>
      <c r="B38" s="105" t="s">
        <v>226</v>
      </c>
      <c r="C38" s="127">
        <v>343400</v>
      </c>
      <c r="D38" s="127">
        <v>165000</v>
      </c>
      <c r="E38" s="127">
        <v>156133.88</v>
      </c>
      <c r="F38" s="128">
        <f t="shared" si="0"/>
        <v>94.626593939393942</v>
      </c>
      <c r="G38" s="127">
        <f t="shared" si="9"/>
        <v>-8866.1199999999953</v>
      </c>
      <c r="H38" s="135">
        <v>0</v>
      </c>
      <c r="I38" s="135">
        <v>0</v>
      </c>
      <c r="J38" s="127">
        <v>0</v>
      </c>
      <c r="K38" s="128">
        <v>0</v>
      </c>
      <c r="L38" s="127">
        <f t="shared" si="10"/>
        <v>0</v>
      </c>
      <c r="M38" s="122">
        <f t="shared" si="3"/>
        <v>343400</v>
      </c>
      <c r="N38" s="122">
        <f t="shared" si="3"/>
        <v>165000</v>
      </c>
      <c r="O38" s="122">
        <f t="shared" si="4"/>
        <v>156133.88</v>
      </c>
      <c r="P38" s="123">
        <f t="shared" si="5"/>
        <v>94.626593939393942</v>
      </c>
      <c r="Q38" s="122">
        <f t="shared" si="11"/>
        <v>-8866.1199999999953</v>
      </c>
    </row>
    <row r="39" spans="1:17" ht="36" customHeight="1" x14ac:dyDescent="0.2">
      <c r="A39" s="105">
        <v>22090000</v>
      </c>
      <c r="B39" s="105" t="s">
        <v>227</v>
      </c>
      <c r="C39" s="127">
        <v>149700</v>
      </c>
      <c r="D39" s="127">
        <v>57800</v>
      </c>
      <c r="E39" s="127">
        <v>95544.18</v>
      </c>
      <c r="F39" s="128">
        <f t="shared" si="0"/>
        <v>165.30134948096884</v>
      </c>
      <c r="G39" s="127">
        <f t="shared" si="9"/>
        <v>37744.179999999993</v>
      </c>
      <c r="H39" s="135">
        <v>0</v>
      </c>
      <c r="I39" s="135">
        <v>0</v>
      </c>
      <c r="J39" s="127">
        <v>0</v>
      </c>
      <c r="K39" s="130">
        <v>0</v>
      </c>
      <c r="L39" s="127">
        <f t="shared" si="10"/>
        <v>0</v>
      </c>
      <c r="M39" s="122">
        <f t="shared" si="3"/>
        <v>149700</v>
      </c>
      <c r="N39" s="122">
        <f t="shared" si="3"/>
        <v>57800</v>
      </c>
      <c r="O39" s="122">
        <f t="shared" si="4"/>
        <v>95544.18</v>
      </c>
      <c r="P39" s="123">
        <f t="shared" si="5"/>
        <v>165.30134948096884</v>
      </c>
      <c r="Q39" s="122">
        <f t="shared" si="11"/>
        <v>37744.179999999993</v>
      </c>
    </row>
    <row r="40" spans="1:17" ht="112.5" customHeight="1" x14ac:dyDescent="0.2">
      <c r="A40" s="105">
        <v>22130002</v>
      </c>
      <c r="B40" s="106" t="s">
        <v>359</v>
      </c>
      <c r="C40" s="127">
        <v>87500</v>
      </c>
      <c r="D40" s="127">
        <v>43700</v>
      </c>
      <c r="E40" s="127">
        <v>14582.24</v>
      </c>
      <c r="F40" s="128">
        <f t="shared" si="0"/>
        <v>33.368970251716249</v>
      </c>
      <c r="G40" s="127">
        <f t="shared" si="9"/>
        <v>-29117.760000000002</v>
      </c>
      <c r="H40" s="135">
        <v>0</v>
      </c>
      <c r="I40" s="135">
        <v>0</v>
      </c>
      <c r="J40" s="127">
        <v>0</v>
      </c>
      <c r="K40" s="130">
        <v>0</v>
      </c>
      <c r="L40" s="127">
        <f t="shared" si="10"/>
        <v>0</v>
      </c>
      <c r="M40" s="122">
        <f t="shared" si="3"/>
        <v>87500</v>
      </c>
      <c r="N40" s="122">
        <f t="shared" si="3"/>
        <v>43700</v>
      </c>
      <c r="O40" s="122">
        <f t="shared" si="4"/>
        <v>14582.24</v>
      </c>
      <c r="P40" s="123">
        <f t="shared" si="5"/>
        <v>33.368970251716249</v>
      </c>
      <c r="Q40" s="122">
        <f t="shared" si="11"/>
        <v>-29117.760000000002</v>
      </c>
    </row>
    <row r="41" spans="1:17" ht="39" customHeight="1" x14ac:dyDescent="0.2">
      <c r="A41" s="107">
        <v>24000000</v>
      </c>
      <c r="B41" s="190" t="s">
        <v>228</v>
      </c>
      <c r="C41" s="129">
        <f>C42+C44+C43</f>
        <v>820200</v>
      </c>
      <c r="D41" s="129">
        <f>D42+D44+D43</f>
        <v>597500</v>
      </c>
      <c r="E41" s="129">
        <f>E42+E44+E43</f>
        <v>698147.02</v>
      </c>
      <c r="F41" s="130">
        <f t="shared" si="0"/>
        <v>116.84468953974896</v>
      </c>
      <c r="G41" s="129">
        <f t="shared" si="9"/>
        <v>100647.02000000002</v>
      </c>
      <c r="H41" s="129">
        <f>H43+H44</f>
        <v>77000</v>
      </c>
      <c r="I41" s="129">
        <f t="shared" ref="I41:J41" si="13">I43+I44</f>
        <v>45000</v>
      </c>
      <c r="J41" s="129">
        <f t="shared" si="13"/>
        <v>36462.019999999997</v>
      </c>
      <c r="K41" s="130">
        <f t="shared" ref="K41:K43" si="14">J41/I41*100</f>
        <v>81.026711111111098</v>
      </c>
      <c r="L41" s="129">
        <f>J41-I41</f>
        <v>-8537.9800000000032</v>
      </c>
      <c r="M41" s="120">
        <f>C41+H41</f>
        <v>897200</v>
      </c>
      <c r="N41" s="120">
        <f t="shared" si="3"/>
        <v>642500</v>
      </c>
      <c r="O41" s="120">
        <f>E41+J41</f>
        <v>734609.04</v>
      </c>
      <c r="P41" s="121">
        <f t="shared" si="5"/>
        <v>114.33603735408562</v>
      </c>
      <c r="Q41" s="120">
        <f t="shared" si="11"/>
        <v>92109.040000000037</v>
      </c>
    </row>
    <row r="42" spans="1:17" ht="43.5" customHeight="1" x14ac:dyDescent="0.2">
      <c r="A42" s="101">
        <v>24060300</v>
      </c>
      <c r="B42" s="101" t="s">
        <v>219</v>
      </c>
      <c r="C42" s="127">
        <v>600000</v>
      </c>
      <c r="D42" s="127">
        <v>483000</v>
      </c>
      <c r="E42" s="127">
        <v>540295.91</v>
      </c>
      <c r="F42" s="128">
        <f t="shared" si="0"/>
        <v>111.86250724637681</v>
      </c>
      <c r="G42" s="127">
        <f t="shared" si="9"/>
        <v>57295.910000000033</v>
      </c>
      <c r="H42" s="135">
        <v>0</v>
      </c>
      <c r="I42" s="135">
        <v>0</v>
      </c>
      <c r="J42" s="127">
        <v>0</v>
      </c>
      <c r="K42" s="128">
        <v>0</v>
      </c>
      <c r="L42" s="127">
        <f t="shared" si="10"/>
        <v>0</v>
      </c>
      <c r="M42" s="122">
        <f t="shared" si="3"/>
        <v>600000</v>
      </c>
      <c r="N42" s="122">
        <f t="shared" si="3"/>
        <v>483000</v>
      </c>
      <c r="O42" s="122">
        <f t="shared" si="4"/>
        <v>540295.91</v>
      </c>
      <c r="P42" s="123">
        <f t="shared" si="5"/>
        <v>111.86250724637681</v>
      </c>
      <c r="Q42" s="122">
        <f t="shared" si="11"/>
        <v>57295.910000000033</v>
      </c>
    </row>
    <row r="43" spans="1:17" ht="87.75" customHeight="1" x14ac:dyDescent="0.2">
      <c r="A43" s="101">
        <v>24062100</v>
      </c>
      <c r="B43" s="101" t="s">
        <v>254</v>
      </c>
      <c r="C43" s="127">
        <v>0</v>
      </c>
      <c r="D43" s="127">
        <v>0</v>
      </c>
      <c r="E43" s="127">
        <v>0</v>
      </c>
      <c r="F43" s="128">
        <v>0</v>
      </c>
      <c r="G43" s="127">
        <f t="shared" si="9"/>
        <v>0</v>
      </c>
      <c r="H43" s="135">
        <v>77000</v>
      </c>
      <c r="I43" s="135">
        <v>45000</v>
      </c>
      <c r="J43" s="127">
        <v>36462.019999999997</v>
      </c>
      <c r="K43" s="128">
        <f t="shared" si="14"/>
        <v>81.026711111111098</v>
      </c>
      <c r="L43" s="127">
        <f t="shared" si="10"/>
        <v>-8537.9800000000032</v>
      </c>
      <c r="M43" s="122">
        <f t="shared" si="3"/>
        <v>77000</v>
      </c>
      <c r="N43" s="122">
        <f t="shared" si="3"/>
        <v>45000</v>
      </c>
      <c r="O43" s="122">
        <f t="shared" si="4"/>
        <v>36462.019999999997</v>
      </c>
      <c r="P43" s="123">
        <f t="shared" si="5"/>
        <v>81.026711111111098</v>
      </c>
      <c r="Q43" s="122">
        <f t="shared" si="11"/>
        <v>-8537.9800000000032</v>
      </c>
    </row>
    <row r="44" spans="1:17" ht="193.5" customHeight="1" x14ac:dyDescent="0.2">
      <c r="A44" s="101">
        <v>24062200</v>
      </c>
      <c r="B44" s="101" t="s">
        <v>229</v>
      </c>
      <c r="C44" s="127">
        <v>220200</v>
      </c>
      <c r="D44" s="127">
        <v>114500</v>
      </c>
      <c r="E44" s="127">
        <v>157851.10999999999</v>
      </c>
      <c r="F44" s="128">
        <f t="shared" si="0"/>
        <v>137.86123144104803</v>
      </c>
      <c r="G44" s="127">
        <f t="shared" si="9"/>
        <v>43351.109999999986</v>
      </c>
      <c r="H44" s="135">
        <v>0</v>
      </c>
      <c r="I44" s="135">
        <v>0</v>
      </c>
      <c r="J44" s="127">
        <v>0</v>
      </c>
      <c r="K44" s="128">
        <v>0</v>
      </c>
      <c r="L44" s="127">
        <f t="shared" si="10"/>
        <v>0</v>
      </c>
      <c r="M44" s="122">
        <f t="shared" si="3"/>
        <v>220200</v>
      </c>
      <c r="N44" s="122">
        <f t="shared" si="3"/>
        <v>114500</v>
      </c>
      <c r="O44" s="122">
        <f t="shared" si="4"/>
        <v>157851.10999999999</v>
      </c>
      <c r="P44" s="123">
        <f t="shared" si="5"/>
        <v>137.86123144104803</v>
      </c>
      <c r="Q44" s="122">
        <f t="shared" si="11"/>
        <v>43351.109999999986</v>
      </c>
    </row>
    <row r="45" spans="1:17" ht="36" customHeight="1" x14ac:dyDescent="0.2">
      <c r="A45" s="102">
        <v>25000000</v>
      </c>
      <c r="B45" s="22" t="s">
        <v>244</v>
      </c>
      <c r="C45" s="129">
        <v>0</v>
      </c>
      <c r="D45" s="129">
        <v>0</v>
      </c>
      <c r="E45" s="129">
        <v>0</v>
      </c>
      <c r="F45" s="130">
        <v>0</v>
      </c>
      <c r="G45" s="129">
        <f>E45-D45</f>
        <v>0</v>
      </c>
      <c r="H45" s="137">
        <v>11070779</v>
      </c>
      <c r="I45" s="137">
        <v>11070779</v>
      </c>
      <c r="J45" s="129">
        <v>16411601.25</v>
      </c>
      <c r="K45" s="130">
        <f>J45/I45*100</f>
        <v>148.24251527376708</v>
      </c>
      <c r="L45" s="129">
        <f t="shared" si="10"/>
        <v>5340822.25</v>
      </c>
      <c r="M45" s="120">
        <f t="shared" si="3"/>
        <v>11070779</v>
      </c>
      <c r="N45" s="120">
        <f t="shared" si="3"/>
        <v>11070779</v>
      </c>
      <c r="O45" s="120">
        <f t="shared" si="4"/>
        <v>16411601.25</v>
      </c>
      <c r="P45" s="121">
        <f t="shared" si="5"/>
        <v>148.24251527376708</v>
      </c>
      <c r="Q45" s="120">
        <f t="shared" si="11"/>
        <v>5340822.25</v>
      </c>
    </row>
    <row r="46" spans="1:17" ht="34.5" customHeight="1" x14ac:dyDescent="0.2">
      <c r="A46" s="102">
        <v>30000000</v>
      </c>
      <c r="B46" s="22" t="s">
        <v>243</v>
      </c>
      <c r="C46" s="129">
        <f>C47+C48</f>
        <v>0</v>
      </c>
      <c r="D46" s="129">
        <f>D47+D48</f>
        <v>0</v>
      </c>
      <c r="E46" s="129">
        <f>E47+E48</f>
        <v>0</v>
      </c>
      <c r="F46" s="130">
        <v>0</v>
      </c>
      <c r="G46" s="129">
        <f t="shared" si="9"/>
        <v>0</v>
      </c>
      <c r="H46" s="129">
        <f>H47+H48</f>
        <v>1430600</v>
      </c>
      <c r="I46" s="129">
        <f t="shared" ref="I46:J46" si="15">I47+I48</f>
        <v>836700</v>
      </c>
      <c r="J46" s="129">
        <f t="shared" si="15"/>
        <v>705770.11</v>
      </c>
      <c r="K46" s="130">
        <f>J46/I46*100</f>
        <v>84.35163260427872</v>
      </c>
      <c r="L46" s="129">
        <f t="shared" si="10"/>
        <v>-130929.89000000001</v>
      </c>
      <c r="M46" s="120">
        <f t="shared" si="3"/>
        <v>1430600</v>
      </c>
      <c r="N46" s="120">
        <f t="shared" si="3"/>
        <v>836700</v>
      </c>
      <c r="O46" s="120">
        <f t="shared" si="4"/>
        <v>705770.11</v>
      </c>
      <c r="P46" s="121">
        <f t="shared" si="5"/>
        <v>84.35163260427872</v>
      </c>
      <c r="Q46" s="120">
        <f t="shared" si="11"/>
        <v>-130929.89000000001</v>
      </c>
    </row>
    <row r="47" spans="1:17" ht="63" customHeight="1" x14ac:dyDescent="0.3">
      <c r="A47" s="101">
        <v>31030000</v>
      </c>
      <c r="B47" s="108" t="s">
        <v>237</v>
      </c>
      <c r="C47" s="127">
        <v>0</v>
      </c>
      <c r="D47" s="127">
        <v>0</v>
      </c>
      <c r="E47" s="127">
        <v>0</v>
      </c>
      <c r="F47" s="128">
        <v>0</v>
      </c>
      <c r="G47" s="127">
        <f>E47-D47</f>
        <v>0</v>
      </c>
      <c r="H47" s="135">
        <v>225300</v>
      </c>
      <c r="I47" s="135">
        <v>116700</v>
      </c>
      <c r="J47" s="127">
        <v>164370</v>
      </c>
      <c r="K47" s="128">
        <f>J47/I47*100</f>
        <v>140.8483290488432</v>
      </c>
      <c r="L47" s="127">
        <f>J47-I47</f>
        <v>47670</v>
      </c>
      <c r="M47" s="122">
        <f t="shared" si="3"/>
        <v>225300</v>
      </c>
      <c r="N47" s="124">
        <f t="shared" si="3"/>
        <v>116700</v>
      </c>
      <c r="O47" s="122">
        <f t="shared" si="4"/>
        <v>164370</v>
      </c>
      <c r="P47" s="123">
        <f t="shared" si="5"/>
        <v>140.8483290488432</v>
      </c>
      <c r="Q47" s="122">
        <f>O47-N47</f>
        <v>47670</v>
      </c>
    </row>
    <row r="48" spans="1:17" ht="102.75" customHeight="1" x14ac:dyDescent="0.2">
      <c r="A48" s="101">
        <v>33010100</v>
      </c>
      <c r="B48" s="80" t="s">
        <v>238</v>
      </c>
      <c r="C48" s="127">
        <v>0</v>
      </c>
      <c r="D48" s="127">
        <v>0</v>
      </c>
      <c r="E48" s="127">
        <v>0</v>
      </c>
      <c r="F48" s="128">
        <v>0</v>
      </c>
      <c r="G48" s="127">
        <f t="shared" ref="G48:G77" si="16">E48-D48</f>
        <v>0</v>
      </c>
      <c r="H48" s="135">
        <v>1205300</v>
      </c>
      <c r="I48" s="135">
        <v>720000</v>
      </c>
      <c r="J48" s="127">
        <v>541400.11</v>
      </c>
      <c r="K48" s="128">
        <f>J48/I48*100</f>
        <v>75.19445972222222</v>
      </c>
      <c r="L48" s="127">
        <f t="shared" ref="L48:L77" si="17">J48-I48</f>
        <v>-178599.89</v>
      </c>
      <c r="M48" s="122">
        <f t="shared" si="3"/>
        <v>1205300</v>
      </c>
      <c r="N48" s="124">
        <f t="shared" si="3"/>
        <v>720000</v>
      </c>
      <c r="O48" s="122">
        <f t="shared" si="4"/>
        <v>541400.11</v>
      </c>
      <c r="P48" s="123">
        <f t="shared" si="5"/>
        <v>75.19445972222222</v>
      </c>
      <c r="Q48" s="122">
        <f t="shared" ref="Q48:Q77" si="18">O48-N48</f>
        <v>-178599.89</v>
      </c>
    </row>
    <row r="49" spans="1:17" ht="84.75" customHeight="1" x14ac:dyDescent="0.2">
      <c r="A49" s="101">
        <v>50110000</v>
      </c>
      <c r="B49" s="80" t="s">
        <v>350</v>
      </c>
      <c r="C49" s="127">
        <v>0</v>
      </c>
      <c r="D49" s="127">
        <v>0</v>
      </c>
      <c r="E49" s="127">
        <v>0</v>
      </c>
      <c r="F49" s="128">
        <v>0</v>
      </c>
      <c r="G49" s="127">
        <f t="shared" si="16"/>
        <v>0</v>
      </c>
      <c r="H49" s="135">
        <v>0</v>
      </c>
      <c r="I49" s="135">
        <v>0</v>
      </c>
      <c r="J49" s="127">
        <v>265000</v>
      </c>
      <c r="K49" s="128">
        <v>0</v>
      </c>
      <c r="L49" s="127">
        <f t="shared" si="17"/>
        <v>265000</v>
      </c>
      <c r="M49" s="122">
        <f t="shared" si="3"/>
        <v>0</v>
      </c>
      <c r="N49" s="124">
        <f t="shared" si="3"/>
        <v>0</v>
      </c>
      <c r="O49" s="122">
        <f t="shared" si="4"/>
        <v>265000</v>
      </c>
      <c r="P49" s="123">
        <v>0</v>
      </c>
      <c r="Q49" s="122">
        <f t="shared" si="18"/>
        <v>265000</v>
      </c>
    </row>
    <row r="50" spans="1:17" ht="67.5" customHeight="1" x14ac:dyDescent="0.2">
      <c r="A50" s="216" t="s">
        <v>245</v>
      </c>
      <c r="B50" s="216"/>
      <c r="C50" s="131">
        <f>C9+C24+C46</f>
        <v>611227121</v>
      </c>
      <c r="D50" s="131">
        <f>D9+D24+D46</f>
        <v>295439246</v>
      </c>
      <c r="E50" s="131">
        <f>E9+E24+E46</f>
        <v>300228631.63</v>
      </c>
      <c r="F50" s="130">
        <f>E50/D50*100</f>
        <v>101.62110677401337</v>
      </c>
      <c r="G50" s="131">
        <f t="shared" si="16"/>
        <v>4789385.6299999952</v>
      </c>
      <c r="H50" s="131">
        <f>H9+H24+H46+H49</f>
        <v>12805179</v>
      </c>
      <c r="I50" s="131">
        <f>I9+I24+I46+I49</f>
        <v>12067279</v>
      </c>
      <c r="J50" s="131">
        <f>J9+J24+J46+J49</f>
        <v>17545832.510000002</v>
      </c>
      <c r="K50" s="130">
        <f>J50/I50*100</f>
        <v>145.4000732890986</v>
      </c>
      <c r="L50" s="131">
        <f t="shared" si="17"/>
        <v>5478553.5100000016</v>
      </c>
      <c r="M50" s="125">
        <f>C50+H50</f>
        <v>624032300</v>
      </c>
      <c r="N50" s="125">
        <f>D50+I50</f>
        <v>307506525</v>
      </c>
      <c r="O50" s="125">
        <f t="shared" si="4"/>
        <v>317774464.13999999</v>
      </c>
      <c r="P50" s="126">
        <f t="shared" si="5"/>
        <v>103.33909634600435</v>
      </c>
      <c r="Q50" s="125">
        <f t="shared" si="18"/>
        <v>10267939.139999986</v>
      </c>
    </row>
    <row r="51" spans="1:17" ht="54" customHeight="1" x14ac:dyDescent="0.2">
      <c r="A51" s="228" t="s">
        <v>2</v>
      </c>
      <c r="B51" s="230" t="s">
        <v>239</v>
      </c>
      <c r="C51" s="256" t="s">
        <v>183</v>
      </c>
      <c r="D51" s="257"/>
      <c r="E51" s="258"/>
      <c r="F51" s="258"/>
      <c r="G51" s="259"/>
      <c r="H51" s="256" t="s">
        <v>184</v>
      </c>
      <c r="I51" s="257"/>
      <c r="J51" s="260"/>
      <c r="K51" s="260"/>
      <c r="L51" s="261"/>
      <c r="M51" s="242" t="s">
        <v>185</v>
      </c>
      <c r="N51" s="243"/>
      <c r="O51" s="244"/>
      <c r="P51" s="244"/>
      <c r="Q51" s="245"/>
    </row>
    <row r="52" spans="1:17" ht="197.25" customHeight="1" x14ac:dyDescent="0.2">
      <c r="A52" s="229"/>
      <c r="B52" s="231"/>
      <c r="C52" s="132" t="s">
        <v>362</v>
      </c>
      <c r="D52" s="132" t="s">
        <v>385</v>
      </c>
      <c r="E52" s="132" t="s">
        <v>386</v>
      </c>
      <c r="F52" s="133" t="s">
        <v>387</v>
      </c>
      <c r="G52" s="134" t="s">
        <v>388</v>
      </c>
      <c r="H52" s="132" t="s">
        <v>362</v>
      </c>
      <c r="I52" s="132" t="s">
        <v>385</v>
      </c>
      <c r="J52" s="132" t="s">
        <v>386</v>
      </c>
      <c r="K52" s="133" t="s">
        <v>387</v>
      </c>
      <c r="L52" s="134" t="s">
        <v>388</v>
      </c>
      <c r="M52" s="132" t="s">
        <v>362</v>
      </c>
      <c r="N52" s="132" t="s">
        <v>385</v>
      </c>
      <c r="O52" s="132" t="s">
        <v>386</v>
      </c>
      <c r="P52" s="133" t="s">
        <v>387</v>
      </c>
      <c r="Q52" s="134" t="s">
        <v>388</v>
      </c>
    </row>
    <row r="53" spans="1:17" ht="135.75" customHeight="1" x14ac:dyDescent="0.2">
      <c r="A53" s="109">
        <v>41021400</v>
      </c>
      <c r="B53" s="110" t="s">
        <v>383</v>
      </c>
      <c r="C53" s="127">
        <v>5758100</v>
      </c>
      <c r="D53" s="127">
        <v>2878800</v>
      </c>
      <c r="E53" s="127">
        <v>2878800</v>
      </c>
      <c r="F53" s="128">
        <f>E53/D53*100</f>
        <v>100</v>
      </c>
      <c r="G53" s="127">
        <f>E53-D53</f>
        <v>0</v>
      </c>
      <c r="H53" s="127">
        <v>0</v>
      </c>
      <c r="I53" s="127">
        <v>0</v>
      </c>
      <c r="J53" s="127">
        <v>0</v>
      </c>
      <c r="K53" s="128">
        <v>0</v>
      </c>
      <c r="L53" s="127">
        <f t="shared" ref="L53" si="19">J53-I53</f>
        <v>0</v>
      </c>
      <c r="M53" s="122">
        <f t="shared" ref="M53:N53" si="20">C53+H53</f>
        <v>5758100</v>
      </c>
      <c r="N53" s="122">
        <f t="shared" si="20"/>
        <v>2878800</v>
      </c>
      <c r="O53" s="122">
        <f>E53+J53</f>
        <v>2878800</v>
      </c>
      <c r="P53" s="123">
        <f t="shared" ref="P53" si="21">O53/N53*100</f>
        <v>100</v>
      </c>
      <c r="Q53" s="122">
        <f t="shared" ref="Q53" si="22">O53-N53</f>
        <v>0</v>
      </c>
    </row>
    <row r="54" spans="1:17" ht="51.75" customHeight="1" x14ac:dyDescent="0.2">
      <c r="A54" s="98">
        <v>41030000</v>
      </c>
      <c r="B54" s="98" t="s">
        <v>231</v>
      </c>
      <c r="C54" s="129">
        <f>C59+C60+C61+C62+C56+C55</f>
        <v>153746100</v>
      </c>
      <c r="D54" s="129">
        <f t="shared" ref="D54:E54" si="23">D59+D60+D61+D62+D56+D55</f>
        <v>139342700</v>
      </c>
      <c r="E54" s="129">
        <f t="shared" si="23"/>
        <v>139415300</v>
      </c>
      <c r="F54" s="130">
        <f>E54/D54*100</f>
        <v>100.05210176062327</v>
      </c>
      <c r="G54" s="129">
        <f>E54-D54</f>
        <v>72600</v>
      </c>
      <c r="H54" s="129">
        <f>+H55+H56+H58+H59+H60+H61+H62+H57</f>
        <v>16592373</v>
      </c>
      <c r="I54" s="129">
        <f>+I55+I56+I58+I59+I60+I61+I62+I57</f>
        <v>16592373</v>
      </c>
      <c r="J54" s="129">
        <f>+J55+J56+J58+J59+J60+J61+J62+J57</f>
        <v>6187166.2000000002</v>
      </c>
      <c r="K54" s="130">
        <f>J54/I54*100</f>
        <v>37.28921836557074</v>
      </c>
      <c r="L54" s="129">
        <f t="shared" si="17"/>
        <v>-10405206.800000001</v>
      </c>
      <c r="M54" s="120">
        <f t="shared" si="3"/>
        <v>170338473</v>
      </c>
      <c r="N54" s="120">
        <f t="shared" si="3"/>
        <v>155935073</v>
      </c>
      <c r="O54" s="120">
        <f>E54+J54</f>
        <v>145602466.19999999</v>
      </c>
      <c r="P54" s="121">
        <f t="shared" si="5"/>
        <v>93.37377627674563</v>
      </c>
      <c r="Q54" s="120">
        <f t="shared" si="18"/>
        <v>-10332606.800000012</v>
      </c>
    </row>
    <row r="55" spans="1:17" ht="72" customHeight="1" x14ac:dyDescent="0.2">
      <c r="A55" s="100">
        <v>41031100</v>
      </c>
      <c r="B55" s="100" t="s">
        <v>382</v>
      </c>
      <c r="C55" s="127">
        <v>6926700</v>
      </c>
      <c r="D55" s="127">
        <v>6926700</v>
      </c>
      <c r="E55" s="127">
        <v>6926700</v>
      </c>
      <c r="F55" s="130">
        <f>E55/D55*100</f>
        <v>100</v>
      </c>
      <c r="G55" s="129">
        <f>E55-D55</f>
        <v>0</v>
      </c>
      <c r="H55" s="127">
        <v>0</v>
      </c>
      <c r="I55" s="127">
        <v>0</v>
      </c>
      <c r="J55" s="127">
        <v>0</v>
      </c>
      <c r="K55" s="130">
        <v>0</v>
      </c>
      <c r="L55" s="127">
        <f t="shared" si="17"/>
        <v>0</v>
      </c>
      <c r="M55" s="122">
        <f t="shared" si="3"/>
        <v>6926700</v>
      </c>
      <c r="N55" s="122">
        <f t="shared" si="3"/>
        <v>6926700</v>
      </c>
      <c r="O55" s="122">
        <f>E55+J55</f>
        <v>6926700</v>
      </c>
      <c r="P55" s="123">
        <f t="shared" si="5"/>
        <v>100</v>
      </c>
      <c r="Q55" s="122">
        <f t="shared" si="18"/>
        <v>0</v>
      </c>
    </row>
    <row r="56" spans="1:17" ht="153" hidden="1" customHeight="1" x14ac:dyDescent="0.2">
      <c r="A56" s="100">
        <v>41032800</v>
      </c>
      <c r="B56" s="111" t="s">
        <v>351</v>
      </c>
      <c r="C56" s="122"/>
      <c r="D56" s="122"/>
      <c r="E56" s="122"/>
      <c r="F56" s="123"/>
      <c r="G56" s="122">
        <f>E56-D56</f>
        <v>0</v>
      </c>
      <c r="H56" s="127">
        <v>0</v>
      </c>
      <c r="I56" s="127">
        <v>0</v>
      </c>
      <c r="J56" s="127">
        <v>0</v>
      </c>
      <c r="K56" s="130" t="e">
        <f t="shared" ref="K56:K58" si="24">J56/I56*100</f>
        <v>#DIV/0!</v>
      </c>
      <c r="L56" s="127">
        <f t="shared" si="17"/>
        <v>0</v>
      </c>
      <c r="M56" s="122">
        <f t="shared" si="3"/>
        <v>0</v>
      </c>
      <c r="N56" s="122">
        <f t="shared" si="3"/>
        <v>0</v>
      </c>
      <c r="O56" s="122">
        <f t="shared" si="3"/>
        <v>0</v>
      </c>
      <c r="P56" s="123" t="e">
        <f t="shared" si="5"/>
        <v>#DIV/0!</v>
      </c>
      <c r="Q56" s="122">
        <f t="shared" si="18"/>
        <v>0</v>
      </c>
    </row>
    <row r="57" spans="1:17" ht="81.75" customHeight="1" x14ac:dyDescent="0.2">
      <c r="A57" s="100">
        <v>41031400</v>
      </c>
      <c r="B57" s="111" t="s">
        <v>390</v>
      </c>
      <c r="C57" s="127">
        <v>0</v>
      </c>
      <c r="D57" s="127">
        <v>0</v>
      </c>
      <c r="E57" s="127">
        <v>0</v>
      </c>
      <c r="F57" s="128">
        <v>0</v>
      </c>
      <c r="G57" s="127">
        <v>0</v>
      </c>
      <c r="H57" s="127">
        <v>16309400</v>
      </c>
      <c r="I57" s="127">
        <v>16309400</v>
      </c>
      <c r="J57" s="127">
        <v>6187166.2000000002</v>
      </c>
      <c r="K57" s="130">
        <f t="shared" si="24"/>
        <v>37.936197530258625</v>
      </c>
      <c r="L57" s="127">
        <f t="shared" si="17"/>
        <v>-10122233.800000001</v>
      </c>
      <c r="M57" s="122">
        <f t="shared" si="3"/>
        <v>16309400</v>
      </c>
      <c r="N57" s="122">
        <f t="shared" si="3"/>
        <v>16309400</v>
      </c>
      <c r="O57" s="122">
        <f t="shared" si="3"/>
        <v>6187166.2000000002</v>
      </c>
      <c r="P57" s="123">
        <f t="shared" si="5"/>
        <v>37.936197530258625</v>
      </c>
      <c r="Q57" s="122">
        <f t="shared" si="18"/>
        <v>-10122233.800000001</v>
      </c>
    </row>
    <row r="58" spans="1:17" ht="62.25" customHeight="1" x14ac:dyDescent="0.2">
      <c r="A58" s="100">
        <v>41033100</v>
      </c>
      <c r="B58" s="111" t="s">
        <v>356</v>
      </c>
      <c r="C58" s="127">
        <v>0</v>
      </c>
      <c r="D58" s="127">
        <v>0</v>
      </c>
      <c r="E58" s="127">
        <v>0</v>
      </c>
      <c r="F58" s="128">
        <v>0</v>
      </c>
      <c r="G58" s="127">
        <v>0</v>
      </c>
      <c r="H58" s="135">
        <v>282973</v>
      </c>
      <c r="I58" s="135">
        <v>282973</v>
      </c>
      <c r="J58" s="127">
        <v>0</v>
      </c>
      <c r="K58" s="128">
        <f t="shared" si="24"/>
        <v>0</v>
      </c>
      <c r="L58" s="127">
        <f t="shared" si="17"/>
        <v>-282973</v>
      </c>
      <c r="M58" s="122">
        <f t="shared" si="3"/>
        <v>282973</v>
      </c>
      <c r="N58" s="122">
        <f t="shared" si="3"/>
        <v>282973</v>
      </c>
      <c r="O58" s="122">
        <f t="shared" si="3"/>
        <v>0</v>
      </c>
      <c r="P58" s="123">
        <f>O58/N58*100</f>
        <v>0</v>
      </c>
      <c r="Q58" s="122">
        <f t="shared" si="18"/>
        <v>-282973</v>
      </c>
    </row>
    <row r="59" spans="1:17" ht="53.25" customHeight="1" x14ac:dyDescent="0.2">
      <c r="A59" s="79">
        <v>41033900</v>
      </c>
      <c r="B59" s="80" t="s">
        <v>232</v>
      </c>
      <c r="C59" s="127">
        <v>130236600</v>
      </c>
      <c r="D59" s="127">
        <v>116587800</v>
      </c>
      <c r="E59" s="127">
        <v>116587800</v>
      </c>
      <c r="F59" s="128">
        <f>E59/D59*100</f>
        <v>100</v>
      </c>
      <c r="G59" s="127">
        <f t="shared" si="16"/>
        <v>0</v>
      </c>
      <c r="H59" s="135">
        <v>0</v>
      </c>
      <c r="I59" s="135">
        <v>0</v>
      </c>
      <c r="J59" s="127">
        <v>0</v>
      </c>
      <c r="K59" s="128">
        <v>0</v>
      </c>
      <c r="L59" s="127">
        <f t="shared" si="17"/>
        <v>0</v>
      </c>
      <c r="M59" s="122">
        <f t="shared" si="3"/>
        <v>130236600</v>
      </c>
      <c r="N59" s="122">
        <f t="shared" si="3"/>
        <v>116587800</v>
      </c>
      <c r="O59" s="122">
        <f t="shared" si="4"/>
        <v>116587800</v>
      </c>
      <c r="P59" s="123">
        <f t="shared" si="5"/>
        <v>100</v>
      </c>
      <c r="Q59" s="122">
        <f t="shared" si="18"/>
        <v>0</v>
      </c>
    </row>
    <row r="60" spans="1:17" ht="68.25" customHeight="1" x14ac:dyDescent="0.2">
      <c r="A60" s="79">
        <v>41035400</v>
      </c>
      <c r="B60" s="80" t="s">
        <v>333</v>
      </c>
      <c r="C60" s="127">
        <v>627000</v>
      </c>
      <c r="D60" s="127">
        <v>627000</v>
      </c>
      <c r="E60" s="127">
        <v>627000</v>
      </c>
      <c r="F60" s="128">
        <f t="shared" ref="F60:F62" si="25">E60/D60*100</f>
        <v>100</v>
      </c>
      <c r="G60" s="127">
        <f t="shared" si="16"/>
        <v>0</v>
      </c>
      <c r="H60" s="135">
        <v>0</v>
      </c>
      <c r="I60" s="135">
        <v>0</v>
      </c>
      <c r="J60" s="127">
        <v>0</v>
      </c>
      <c r="K60" s="128">
        <v>0</v>
      </c>
      <c r="L60" s="127">
        <v>0</v>
      </c>
      <c r="M60" s="122">
        <f t="shared" si="3"/>
        <v>627000</v>
      </c>
      <c r="N60" s="122">
        <f t="shared" si="3"/>
        <v>627000</v>
      </c>
      <c r="O60" s="122">
        <f t="shared" si="4"/>
        <v>627000</v>
      </c>
      <c r="P60" s="123">
        <f t="shared" si="5"/>
        <v>100</v>
      </c>
      <c r="Q60" s="122">
        <f t="shared" si="18"/>
        <v>0</v>
      </c>
    </row>
    <row r="61" spans="1:17" ht="98.25" customHeight="1" x14ac:dyDescent="0.2">
      <c r="A61" s="79">
        <v>41036000</v>
      </c>
      <c r="B61" s="112" t="s">
        <v>334</v>
      </c>
      <c r="C61" s="127">
        <v>1777900</v>
      </c>
      <c r="D61" s="127">
        <v>1023300</v>
      </c>
      <c r="E61" s="127">
        <v>1095900</v>
      </c>
      <c r="F61" s="128">
        <f t="shared" si="25"/>
        <v>107.09469363822926</v>
      </c>
      <c r="G61" s="127">
        <f t="shared" si="16"/>
        <v>72600</v>
      </c>
      <c r="H61" s="135">
        <v>0</v>
      </c>
      <c r="I61" s="135">
        <v>0</v>
      </c>
      <c r="J61" s="127">
        <v>0</v>
      </c>
      <c r="K61" s="128">
        <v>0</v>
      </c>
      <c r="L61" s="127">
        <v>0</v>
      </c>
      <c r="M61" s="122">
        <f t="shared" si="3"/>
        <v>1777900</v>
      </c>
      <c r="N61" s="122">
        <f t="shared" si="3"/>
        <v>1023300</v>
      </c>
      <c r="O61" s="122">
        <f t="shared" si="4"/>
        <v>1095900</v>
      </c>
      <c r="P61" s="123">
        <f t="shared" si="5"/>
        <v>107.09469363822926</v>
      </c>
      <c r="Q61" s="122">
        <f t="shared" si="18"/>
        <v>72600</v>
      </c>
    </row>
    <row r="62" spans="1:17" ht="67.5" customHeight="1" x14ac:dyDescent="0.2">
      <c r="A62" s="79">
        <v>41036300</v>
      </c>
      <c r="B62" s="80" t="s">
        <v>335</v>
      </c>
      <c r="C62" s="127">
        <v>14177900</v>
      </c>
      <c r="D62" s="127">
        <v>14177900</v>
      </c>
      <c r="E62" s="127">
        <v>14177900</v>
      </c>
      <c r="F62" s="128">
        <f t="shared" si="25"/>
        <v>100</v>
      </c>
      <c r="G62" s="127">
        <f t="shared" si="16"/>
        <v>0</v>
      </c>
      <c r="H62" s="135">
        <v>0</v>
      </c>
      <c r="I62" s="135">
        <v>0</v>
      </c>
      <c r="J62" s="127">
        <v>0</v>
      </c>
      <c r="K62" s="128">
        <v>0</v>
      </c>
      <c r="L62" s="127">
        <v>0</v>
      </c>
      <c r="M62" s="122">
        <f t="shared" si="3"/>
        <v>14177900</v>
      </c>
      <c r="N62" s="122">
        <f t="shared" si="3"/>
        <v>14177900</v>
      </c>
      <c r="O62" s="122">
        <f t="shared" si="4"/>
        <v>14177900</v>
      </c>
      <c r="P62" s="123">
        <f t="shared" si="5"/>
        <v>100</v>
      </c>
      <c r="Q62" s="122">
        <f t="shared" si="18"/>
        <v>0</v>
      </c>
    </row>
    <row r="63" spans="1:17" ht="62.25" hidden="1" customHeight="1" x14ac:dyDescent="0.2">
      <c r="A63" s="190">
        <v>41040000</v>
      </c>
      <c r="B63" s="22" t="s">
        <v>319</v>
      </c>
      <c r="C63" s="120">
        <f>C64</f>
        <v>0</v>
      </c>
      <c r="D63" s="120">
        <f t="shared" ref="D63:E63" si="26">D64</f>
        <v>0</v>
      </c>
      <c r="E63" s="120">
        <f t="shared" si="26"/>
        <v>0</v>
      </c>
      <c r="F63" s="121">
        <v>0</v>
      </c>
      <c r="G63" s="120">
        <f t="shared" si="16"/>
        <v>0</v>
      </c>
      <c r="H63" s="137">
        <v>0</v>
      </c>
      <c r="I63" s="137">
        <v>0</v>
      </c>
      <c r="J63" s="129">
        <v>0</v>
      </c>
      <c r="K63" s="130">
        <v>0</v>
      </c>
      <c r="L63" s="129">
        <f t="shared" si="17"/>
        <v>0</v>
      </c>
      <c r="M63" s="120">
        <f t="shared" si="3"/>
        <v>0</v>
      </c>
      <c r="N63" s="120">
        <f t="shared" si="3"/>
        <v>0</v>
      </c>
      <c r="O63" s="120">
        <f t="shared" si="4"/>
        <v>0</v>
      </c>
      <c r="P63" s="121">
        <v>0</v>
      </c>
      <c r="Q63" s="120">
        <f t="shared" si="18"/>
        <v>0</v>
      </c>
    </row>
    <row r="64" spans="1:17" ht="62.25" hidden="1" customHeight="1" x14ac:dyDescent="0.2">
      <c r="A64" s="79">
        <v>41040400</v>
      </c>
      <c r="B64" s="80" t="s">
        <v>320</v>
      </c>
      <c r="C64" s="122">
        <v>0</v>
      </c>
      <c r="D64" s="122">
        <v>0</v>
      </c>
      <c r="E64" s="122">
        <v>0</v>
      </c>
      <c r="F64" s="123">
        <v>0</v>
      </c>
      <c r="G64" s="122">
        <f t="shared" si="16"/>
        <v>0</v>
      </c>
      <c r="H64" s="135">
        <v>0</v>
      </c>
      <c r="I64" s="135">
        <v>0</v>
      </c>
      <c r="J64" s="127">
        <v>0</v>
      </c>
      <c r="K64" s="128">
        <v>0</v>
      </c>
      <c r="L64" s="127">
        <f t="shared" si="17"/>
        <v>0</v>
      </c>
      <c r="M64" s="122">
        <f t="shared" si="3"/>
        <v>0</v>
      </c>
      <c r="N64" s="122">
        <f t="shared" si="3"/>
        <v>0</v>
      </c>
      <c r="O64" s="122">
        <f t="shared" si="4"/>
        <v>0</v>
      </c>
      <c r="P64" s="123">
        <v>0</v>
      </c>
      <c r="Q64" s="122">
        <f t="shared" si="18"/>
        <v>0</v>
      </c>
    </row>
    <row r="65" spans="1:19" ht="62.25" customHeight="1" x14ac:dyDescent="0.2">
      <c r="A65" s="113">
        <v>41050000</v>
      </c>
      <c r="B65" s="22" t="s">
        <v>233</v>
      </c>
      <c r="C65" s="129">
        <f>C69+C72+C75+C74+C66+C67+C68</f>
        <v>18888913.390000001</v>
      </c>
      <c r="D65" s="129">
        <f t="shared" ref="D65:E65" si="27">D69+D72+D75+D74+D66+D67+D68</f>
        <v>16928840.149999999</v>
      </c>
      <c r="E65" s="129">
        <f t="shared" si="27"/>
        <v>16911256.43</v>
      </c>
      <c r="F65" s="130">
        <f t="shared" ref="F65:F77" si="28">E65/D65*100</f>
        <v>99.896131572841398</v>
      </c>
      <c r="G65" s="129">
        <f t="shared" si="16"/>
        <v>-17583.719999998808</v>
      </c>
      <c r="H65" s="129">
        <f>+H69+H72+H71</f>
        <v>0</v>
      </c>
      <c r="I65" s="129">
        <f t="shared" ref="I65:J65" si="29">+I69+I72+I71</f>
        <v>0</v>
      </c>
      <c r="J65" s="129">
        <f t="shared" si="29"/>
        <v>0</v>
      </c>
      <c r="K65" s="130">
        <v>0</v>
      </c>
      <c r="L65" s="129">
        <f t="shared" si="17"/>
        <v>0</v>
      </c>
      <c r="M65" s="120">
        <f t="shared" si="3"/>
        <v>18888913.390000001</v>
      </c>
      <c r="N65" s="120">
        <f t="shared" si="3"/>
        <v>16928840.149999999</v>
      </c>
      <c r="O65" s="120">
        <f t="shared" si="4"/>
        <v>16911256.43</v>
      </c>
      <c r="P65" s="121">
        <f>O65/N65*100</f>
        <v>99.896131572841398</v>
      </c>
      <c r="Q65" s="120">
        <f>O65-N65</f>
        <v>-17583.719999998808</v>
      </c>
    </row>
    <row r="66" spans="1:19" ht="39.75" hidden="1" customHeight="1" x14ac:dyDescent="0.2">
      <c r="A66" s="114">
        <v>41050100</v>
      </c>
      <c r="B66" s="80" t="s">
        <v>352</v>
      </c>
      <c r="C66" s="122">
        <v>0</v>
      </c>
      <c r="D66" s="122">
        <v>0</v>
      </c>
      <c r="E66" s="122">
        <v>0</v>
      </c>
      <c r="F66" s="121" t="e">
        <f t="shared" si="28"/>
        <v>#DIV/0!</v>
      </c>
      <c r="G66" s="120">
        <f t="shared" si="16"/>
        <v>0</v>
      </c>
      <c r="H66" s="129">
        <f t="shared" ref="H66:J68" si="30">+H70+H73+H72</f>
        <v>0</v>
      </c>
      <c r="I66" s="129">
        <f t="shared" si="30"/>
        <v>0</v>
      </c>
      <c r="J66" s="129">
        <f t="shared" si="30"/>
        <v>0</v>
      </c>
      <c r="K66" s="130">
        <v>1</v>
      </c>
      <c r="L66" s="129">
        <f t="shared" si="17"/>
        <v>0</v>
      </c>
      <c r="M66" s="120">
        <f t="shared" si="3"/>
        <v>0</v>
      </c>
      <c r="N66" s="120">
        <f t="shared" si="3"/>
        <v>0</v>
      </c>
      <c r="O66" s="120">
        <f t="shared" si="4"/>
        <v>0</v>
      </c>
      <c r="P66" s="121" t="e">
        <f t="shared" ref="P66:P67" si="31">O66/N66*100</f>
        <v>#DIV/0!</v>
      </c>
      <c r="Q66" s="120">
        <f t="shared" ref="Q66:Q71" si="32">O66-N66</f>
        <v>0</v>
      </c>
    </row>
    <row r="67" spans="1:19" ht="63.75" hidden="1" customHeight="1" x14ac:dyDescent="0.2">
      <c r="A67" s="114">
        <v>41050200</v>
      </c>
      <c r="B67" s="115" t="s">
        <v>358</v>
      </c>
      <c r="C67" s="122">
        <v>0</v>
      </c>
      <c r="D67" s="122">
        <v>0</v>
      </c>
      <c r="E67" s="122">
        <v>0</v>
      </c>
      <c r="F67" s="121" t="e">
        <f t="shared" si="28"/>
        <v>#DIV/0!</v>
      </c>
      <c r="G67" s="120">
        <f t="shared" si="16"/>
        <v>0</v>
      </c>
      <c r="H67" s="129">
        <f t="shared" si="30"/>
        <v>0</v>
      </c>
      <c r="I67" s="129">
        <f t="shared" si="30"/>
        <v>0</v>
      </c>
      <c r="J67" s="129">
        <f t="shared" si="30"/>
        <v>0</v>
      </c>
      <c r="K67" s="130">
        <v>2</v>
      </c>
      <c r="L67" s="129">
        <f t="shared" si="17"/>
        <v>0</v>
      </c>
      <c r="M67" s="120">
        <f t="shared" si="3"/>
        <v>0</v>
      </c>
      <c r="N67" s="120">
        <f t="shared" si="3"/>
        <v>0</v>
      </c>
      <c r="O67" s="120">
        <f t="shared" si="4"/>
        <v>0</v>
      </c>
      <c r="P67" s="121" t="e">
        <f t="shared" si="31"/>
        <v>#DIV/0!</v>
      </c>
      <c r="Q67" s="120">
        <f t="shared" si="32"/>
        <v>0</v>
      </c>
    </row>
    <row r="68" spans="1:19" ht="201" customHeight="1" x14ac:dyDescent="0.2">
      <c r="A68" s="114">
        <v>41050400</v>
      </c>
      <c r="B68" s="115" t="s">
        <v>389</v>
      </c>
      <c r="C68" s="127">
        <v>8607601.5</v>
      </c>
      <c r="D68" s="127">
        <v>8607601.5</v>
      </c>
      <c r="E68" s="127">
        <v>8607601.5</v>
      </c>
      <c r="F68" s="128">
        <f t="shared" si="28"/>
        <v>100</v>
      </c>
      <c r="G68" s="127">
        <f t="shared" si="16"/>
        <v>0</v>
      </c>
      <c r="H68" s="127">
        <f t="shared" si="30"/>
        <v>0</v>
      </c>
      <c r="I68" s="127">
        <f t="shared" si="30"/>
        <v>0</v>
      </c>
      <c r="J68" s="127">
        <f t="shared" si="30"/>
        <v>0</v>
      </c>
      <c r="K68" s="128">
        <v>0</v>
      </c>
      <c r="L68" s="127">
        <f t="shared" si="17"/>
        <v>0</v>
      </c>
      <c r="M68" s="122">
        <f t="shared" si="3"/>
        <v>8607601.5</v>
      </c>
      <c r="N68" s="122">
        <f t="shared" si="3"/>
        <v>8607601.5</v>
      </c>
      <c r="O68" s="122">
        <f t="shared" si="4"/>
        <v>8607601.5</v>
      </c>
      <c r="P68" s="123">
        <f>O68/N68*100</f>
        <v>100</v>
      </c>
      <c r="Q68" s="122">
        <f t="shared" si="32"/>
        <v>0</v>
      </c>
    </row>
    <row r="69" spans="1:19" ht="73.5" customHeight="1" x14ac:dyDescent="0.2">
      <c r="A69" s="79">
        <v>41051000</v>
      </c>
      <c r="B69" s="116" t="s">
        <v>234</v>
      </c>
      <c r="C69" s="127">
        <v>2399960</v>
      </c>
      <c r="D69" s="127">
        <v>2148360</v>
      </c>
      <c r="E69" s="127">
        <v>2148360</v>
      </c>
      <c r="F69" s="128">
        <f>E69/D69*100</f>
        <v>100</v>
      </c>
      <c r="G69" s="127">
        <f t="shared" si="16"/>
        <v>0</v>
      </c>
      <c r="H69" s="135">
        <v>0</v>
      </c>
      <c r="I69" s="135">
        <v>0</v>
      </c>
      <c r="J69" s="127">
        <v>0</v>
      </c>
      <c r="K69" s="128">
        <v>0</v>
      </c>
      <c r="L69" s="127">
        <f t="shared" si="17"/>
        <v>0</v>
      </c>
      <c r="M69" s="122">
        <f t="shared" si="3"/>
        <v>2399960</v>
      </c>
      <c r="N69" s="122">
        <f t="shared" si="3"/>
        <v>2148360</v>
      </c>
      <c r="O69" s="122">
        <f t="shared" si="4"/>
        <v>2148360</v>
      </c>
      <c r="P69" s="123">
        <f t="shared" si="5"/>
        <v>100</v>
      </c>
      <c r="Q69" s="122">
        <f t="shared" si="32"/>
        <v>0</v>
      </c>
    </row>
    <row r="70" spans="1:19" ht="86.25" hidden="1" customHeight="1" x14ac:dyDescent="0.2">
      <c r="A70" s="79">
        <v>41051700</v>
      </c>
      <c r="B70" s="116" t="s">
        <v>324</v>
      </c>
      <c r="C70" s="122">
        <v>0</v>
      </c>
      <c r="D70" s="122">
        <v>0</v>
      </c>
      <c r="E70" s="122">
        <v>0</v>
      </c>
      <c r="F70" s="123">
        <v>0</v>
      </c>
      <c r="G70" s="122">
        <f t="shared" si="16"/>
        <v>0</v>
      </c>
      <c r="H70" s="135">
        <v>0</v>
      </c>
      <c r="I70" s="135">
        <v>0</v>
      </c>
      <c r="J70" s="127">
        <v>0</v>
      </c>
      <c r="K70" s="128">
        <v>0</v>
      </c>
      <c r="L70" s="127">
        <f t="shared" si="17"/>
        <v>0</v>
      </c>
      <c r="M70" s="122">
        <f t="shared" ref="M70:O76" si="33">C70+H70</f>
        <v>0</v>
      </c>
      <c r="N70" s="122">
        <f t="shared" si="33"/>
        <v>0</v>
      </c>
      <c r="O70" s="122">
        <f t="shared" si="4"/>
        <v>0</v>
      </c>
      <c r="P70" s="123">
        <v>0</v>
      </c>
      <c r="Q70" s="122">
        <f t="shared" si="32"/>
        <v>0</v>
      </c>
    </row>
    <row r="71" spans="1:19" ht="62.25" hidden="1" customHeight="1" x14ac:dyDescent="0.2">
      <c r="A71" s="79">
        <v>41051100</v>
      </c>
      <c r="B71" s="116" t="s">
        <v>355</v>
      </c>
      <c r="C71" s="122">
        <v>0</v>
      </c>
      <c r="D71" s="122">
        <v>0</v>
      </c>
      <c r="E71" s="122">
        <v>0</v>
      </c>
      <c r="F71" s="123">
        <v>0</v>
      </c>
      <c r="G71" s="122">
        <v>0</v>
      </c>
      <c r="H71" s="135"/>
      <c r="I71" s="135"/>
      <c r="J71" s="127"/>
      <c r="K71" s="128"/>
      <c r="L71" s="127">
        <f t="shared" si="17"/>
        <v>0</v>
      </c>
      <c r="M71" s="122">
        <f t="shared" si="33"/>
        <v>0</v>
      </c>
      <c r="N71" s="122">
        <f t="shared" si="33"/>
        <v>0</v>
      </c>
      <c r="O71" s="122">
        <f t="shared" si="4"/>
        <v>0</v>
      </c>
      <c r="P71" s="123"/>
      <c r="Q71" s="122">
        <f t="shared" si="32"/>
        <v>0</v>
      </c>
    </row>
    <row r="72" spans="1:19" ht="39.75" customHeight="1" x14ac:dyDescent="0.2">
      <c r="A72" s="79">
        <v>41053900</v>
      </c>
      <c r="B72" s="116" t="s">
        <v>235</v>
      </c>
      <c r="C72" s="127">
        <v>6747122.7699999996</v>
      </c>
      <c r="D72" s="127">
        <v>5639123.7699999996</v>
      </c>
      <c r="E72" s="127">
        <v>5621540.0499999998</v>
      </c>
      <c r="F72" s="128">
        <f t="shared" si="28"/>
        <v>99.688183471099805</v>
      </c>
      <c r="G72" s="127">
        <f t="shared" si="16"/>
        <v>-17583.719999999739</v>
      </c>
      <c r="H72" s="135">
        <v>0</v>
      </c>
      <c r="I72" s="135">
        <v>0</v>
      </c>
      <c r="J72" s="127">
        <v>0</v>
      </c>
      <c r="K72" s="128">
        <v>0</v>
      </c>
      <c r="L72" s="127">
        <f t="shared" si="17"/>
        <v>0</v>
      </c>
      <c r="M72" s="122">
        <f>C72+H72</f>
        <v>6747122.7699999996</v>
      </c>
      <c r="N72" s="122">
        <f t="shared" si="33"/>
        <v>5639123.7699999996</v>
      </c>
      <c r="O72" s="122">
        <f>E72+J72</f>
        <v>5621540.0499999998</v>
      </c>
      <c r="P72" s="123">
        <f t="shared" si="5"/>
        <v>99.688183471099805</v>
      </c>
      <c r="Q72" s="122">
        <f t="shared" si="18"/>
        <v>-17583.719999999739</v>
      </c>
    </row>
    <row r="73" spans="1:19" ht="62.25" hidden="1" customHeight="1" x14ac:dyDescent="0.2">
      <c r="A73" s="190">
        <v>42030300</v>
      </c>
      <c r="B73" s="117" t="s">
        <v>325</v>
      </c>
      <c r="C73" s="120">
        <v>0</v>
      </c>
      <c r="D73" s="120">
        <v>0</v>
      </c>
      <c r="E73" s="120">
        <v>0</v>
      </c>
      <c r="F73" s="123">
        <v>0</v>
      </c>
      <c r="G73" s="122">
        <f t="shared" si="16"/>
        <v>0</v>
      </c>
      <c r="H73" s="135">
        <v>0</v>
      </c>
      <c r="I73" s="135">
        <v>0</v>
      </c>
      <c r="J73" s="127">
        <v>0</v>
      </c>
      <c r="K73" s="128">
        <v>0</v>
      </c>
      <c r="L73" s="127">
        <f t="shared" si="17"/>
        <v>0</v>
      </c>
      <c r="M73" s="122">
        <f t="shared" ref="M73:M74" si="34">C73+H73</f>
        <v>0</v>
      </c>
      <c r="N73" s="122">
        <f t="shared" si="33"/>
        <v>0</v>
      </c>
      <c r="O73" s="122">
        <f t="shared" si="33"/>
        <v>0</v>
      </c>
      <c r="P73" s="123" t="e">
        <f t="shared" si="5"/>
        <v>#DIV/0!</v>
      </c>
      <c r="Q73" s="122">
        <f t="shared" si="18"/>
        <v>0</v>
      </c>
    </row>
    <row r="74" spans="1:19" ht="81" hidden="1" customHeight="1" x14ac:dyDescent="0.2">
      <c r="A74" s="79">
        <v>41057700</v>
      </c>
      <c r="B74" s="118" t="s">
        <v>353</v>
      </c>
      <c r="C74" s="122"/>
      <c r="D74" s="122"/>
      <c r="E74" s="122"/>
      <c r="F74" s="123"/>
      <c r="G74" s="122">
        <f t="shared" si="16"/>
        <v>0</v>
      </c>
      <c r="H74" s="135">
        <v>0</v>
      </c>
      <c r="I74" s="135">
        <v>0</v>
      </c>
      <c r="J74" s="127">
        <v>0</v>
      </c>
      <c r="K74" s="128">
        <v>0</v>
      </c>
      <c r="L74" s="127">
        <f t="shared" si="17"/>
        <v>0</v>
      </c>
      <c r="M74" s="122">
        <f t="shared" si="34"/>
        <v>0</v>
      </c>
      <c r="N74" s="122">
        <f t="shared" si="33"/>
        <v>0</v>
      </c>
      <c r="O74" s="122">
        <f t="shared" si="33"/>
        <v>0</v>
      </c>
      <c r="P74" s="123" t="e">
        <f t="shared" ref="P74:P77" si="35">O74/N74*100</f>
        <v>#DIV/0!</v>
      </c>
      <c r="Q74" s="122">
        <f t="shared" si="18"/>
        <v>0</v>
      </c>
    </row>
    <row r="75" spans="1:19" ht="108" customHeight="1" x14ac:dyDescent="0.2">
      <c r="A75" s="79">
        <v>41059300</v>
      </c>
      <c r="B75" s="118" t="s">
        <v>354</v>
      </c>
      <c r="C75" s="127">
        <v>1134229.1200000001</v>
      </c>
      <c r="D75" s="127">
        <v>533754.88</v>
      </c>
      <c r="E75" s="127">
        <v>533754.88</v>
      </c>
      <c r="F75" s="128">
        <f t="shared" si="28"/>
        <v>100</v>
      </c>
      <c r="G75" s="127">
        <f t="shared" si="16"/>
        <v>0</v>
      </c>
      <c r="H75" s="135">
        <v>0</v>
      </c>
      <c r="I75" s="135">
        <v>0</v>
      </c>
      <c r="J75" s="127">
        <v>0</v>
      </c>
      <c r="K75" s="128">
        <v>0</v>
      </c>
      <c r="L75" s="127">
        <f>J75-I75</f>
        <v>0</v>
      </c>
      <c r="M75" s="122">
        <f>C75+H75</f>
        <v>1134229.1200000001</v>
      </c>
      <c r="N75" s="122">
        <f t="shared" si="33"/>
        <v>533754.88</v>
      </c>
      <c r="O75" s="122">
        <f>E75+J75</f>
        <v>533754.88</v>
      </c>
      <c r="P75" s="123">
        <f t="shared" si="35"/>
        <v>100</v>
      </c>
      <c r="Q75" s="122">
        <f t="shared" si="18"/>
        <v>0</v>
      </c>
    </row>
    <row r="76" spans="1:19" ht="59.25" customHeight="1" x14ac:dyDescent="0.2">
      <c r="A76" s="107">
        <v>40000000</v>
      </c>
      <c r="B76" s="119" t="s">
        <v>230</v>
      </c>
      <c r="C76" s="131">
        <f>C54+C65+C63+C53</f>
        <v>178393113.38999999</v>
      </c>
      <c r="D76" s="131">
        <f>D54+D65+D63+D53</f>
        <v>159150340.15000001</v>
      </c>
      <c r="E76" s="131">
        <f>E54+E65+E63+E53</f>
        <v>159205356.43000001</v>
      </c>
      <c r="F76" s="136">
        <f t="shared" si="28"/>
        <v>100.03456874798266</v>
      </c>
      <c r="G76" s="131">
        <f t="shared" si="16"/>
        <v>55016.280000001192</v>
      </c>
      <c r="H76" s="131">
        <f>H54+H65+H73</f>
        <v>16592373</v>
      </c>
      <c r="I76" s="131">
        <f>I54+I65+I73</f>
        <v>16592373</v>
      </c>
      <c r="J76" s="131">
        <f>J54+J65+J73</f>
        <v>6187166.2000000002</v>
      </c>
      <c r="K76" s="136">
        <f>J76/I76*100</f>
        <v>37.28921836557074</v>
      </c>
      <c r="L76" s="131">
        <f>J76-I76</f>
        <v>-10405206.800000001</v>
      </c>
      <c r="M76" s="131">
        <f>C76+H76</f>
        <v>194985486.38999999</v>
      </c>
      <c r="N76" s="131">
        <f t="shared" si="33"/>
        <v>175742713.15000001</v>
      </c>
      <c r="O76" s="131">
        <f>E76+J76</f>
        <v>165392522.63</v>
      </c>
      <c r="P76" s="136">
        <f t="shared" si="35"/>
        <v>94.110600471289004</v>
      </c>
      <c r="Q76" s="131">
        <f t="shared" si="18"/>
        <v>-10350190.520000011</v>
      </c>
      <c r="R76" s="42"/>
    </row>
    <row r="77" spans="1:19" ht="56.25" customHeight="1" x14ac:dyDescent="0.45">
      <c r="A77" s="262" t="s">
        <v>246</v>
      </c>
      <c r="B77" s="263"/>
      <c r="C77" s="131">
        <f>C50+C76</f>
        <v>789620234.38999999</v>
      </c>
      <c r="D77" s="131">
        <f>D50+D76</f>
        <v>454589586.14999998</v>
      </c>
      <c r="E77" s="131">
        <f>E50+E76</f>
        <v>459433988.06</v>
      </c>
      <c r="F77" s="136">
        <f t="shared" si="28"/>
        <v>101.06566495529037</v>
      </c>
      <c r="G77" s="131">
        <f t="shared" si="16"/>
        <v>4844401.9100000262</v>
      </c>
      <c r="H77" s="131">
        <f>H50+H76</f>
        <v>29397552</v>
      </c>
      <c r="I77" s="131">
        <f>I50+I76</f>
        <v>28659652</v>
      </c>
      <c r="J77" s="131">
        <f>J50+J76</f>
        <v>23732998.710000001</v>
      </c>
      <c r="K77" s="136">
        <f>J77/I77*100</f>
        <v>82.809793747670071</v>
      </c>
      <c r="L77" s="131">
        <f t="shared" si="17"/>
        <v>-4926653.2899999991</v>
      </c>
      <c r="M77" s="131">
        <f t="shared" ref="M77:N77" si="36">C77+H77</f>
        <v>819017786.38999999</v>
      </c>
      <c r="N77" s="131">
        <f t="shared" si="36"/>
        <v>483249238.14999998</v>
      </c>
      <c r="O77" s="131">
        <f>E77+J77</f>
        <v>483166986.76999998</v>
      </c>
      <c r="P77" s="136">
        <f t="shared" si="35"/>
        <v>99.982979511708109</v>
      </c>
      <c r="Q77" s="131">
        <f t="shared" si="18"/>
        <v>-82251.379999995232</v>
      </c>
    </row>
    <row r="78" spans="1:19" ht="36" customHeight="1" x14ac:dyDescent="0.2">
      <c r="A78" s="217" t="s">
        <v>247</v>
      </c>
      <c r="B78" s="218"/>
      <c r="C78" s="218"/>
      <c r="D78" s="218"/>
      <c r="E78" s="218"/>
      <c r="F78" s="218"/>
      <c r="G78" s="218"/>
      <c r="H78" s="218"/>
      <c r="I78" s="218"/>
      <c r="J78" s="218"/>
      <c r="K78" s="218"/>
      <c r="L78" s="218"/>
      <c r="M78" s="218"/>
      <c r="N78" s="218"/>
      <c r="O78" s="218"/>
      <c r="P78" s="218"/>
      <c r="Q78" s="219"/>
    </row>
    <row r="79" spans="1:19" s="10" customFormat="1" ht="37.5" customHeight="1" x14ac:dyDescent="0.3">
      <c r="A79" s="228" t="s">
        <v>2</v>
      </c>
      <c r="B79" s="230" t="s">
        <v>20</v>
      </c>
      <c r="C79" s="210" t="s">
        <v>183</v>
      </c>
      <c r="D79" s="211"/>
      <c r="E79" s="212"/>
      <c r="F79" s="212"/>
      <c r="G79" s="213"/>
      <c r="H79" s="210" t="s">
        <v>184</v>
      </c>
      <c r="I79" s="211"/>
      <c r="J79" s="214"/>
      <c r="K79" s="214"/>
      <c r="L79" s="215"/>
      <c r="M79" s="224" t="s">
        <v>185</v>
      </c>
      <c r="N79" s="225"/>
      <c r="O79" s="226"/>
      <c r="P79" s="226"/>
      <c r="Q79" s="227"/>
      <c r="R79" s="30"/>
      <c r="S79" s="30"/>
    </row>
    <row r="80" spans="1:19" s="10" customFormat="1" ht="192.75" customHeight="1" x14ac:dyDescent="0.3">
      <c r="A80" s="229"/>
      <c r="B80" s="231"/>
      <c r="C80" s="22" t="s">
        <v>362</v>
      </c>
      <c r="D80" s="22" t="s">
        <v>391</v>
      </c>
      <c r="E80" s="22" t="s">
        <v>392</v>
      </c>
      <c r="F80" s="86" t="s">
        <v>393</v>
      </c>
      <c r="G80" s="87" t="s">
        <v>388</v>
      </c>
      <c r="H80" s="22" t="s">
        <v>362</v>
      </c>
      <c r="I80" s="22" t="s">
        <v>394</v>
      </c>
      <c r="J80" s="22" t="s">
        <v>392</v>
      </c>
      <c r="K80" s="86" t="s">
        <v>395</v>
      </c>
      <c r="L80" s="87" t="s">
        <v>388</v>
      </c>
      <c r="M80" s="22" t="s">
        <v>362</v>
      </c>
      <c r="N80" s="22" t="s">
        <v>394</v>
      </c>
      <c r="O80" s="22" t="s">
        <v>396</v>
      </c>
      <c r="P80" s="86" t="s">
        <v>395</v>
      </c>
      <c r="Q80" s="87" t="s">
        <v>388</v>
      </c>
      <c r="R80" s="30"/>
      <c r="S80" s="30"/>
    </row>
    <row r="81" spans="1:244" s="12" customFormat="1" ht="25.5" customHeight="1" x14ac:dyDescent="0.3">
      <c r="A81" s="139" t="s">
        <v>28</v>
      </c>
      <c r="B81" s="140" t="s">
        <v>7</v>
      </c>
      <c r="C81" s="63">
        <f>SUM(C82:C85)</f>
        <v>135351564</v>
      </c>
      <c r="D81" s="63">
        <f>SUM(D82:D85)</f>
        <v>69603787</v>
      </c>
      <c r="E81" s="63">
        <f>SUM(E82:E85)</f>
        <v>57470347.629999995</v>
      </c>
      <c r="F81" s="64">
        <f>SUM(E81/D81*100)</f>
        <v>82.567845956427618</v>
      </c>
      <c r="G81" s="63">
        <f>SUM(E81-D81)</f>
        <v>-12133439.370000005</v>
      </c>
      <c r="H81" s="63">
        <f>SUM(H82:H85)</f>
        <v>0</v>
      </c>
      <c r="I81" s="63">
        <f>SUM(I82:I85)</f>
        <v>0</v>
      </c>
      <c r="J81" s="63">
        <f>SUM(J82:J85)</f>
        <v>0</v>
      </c>
      <c r="K81" s="65">
        <v>0</v>
      </c>
      <c r="L81" s="63">
        <f>SUM(J81-I81)</f>
        <v>0</v>
      </c>
      <c r="M81" s="63">
        <f>SUM(C81+H81)</f>
        <v>135351564</v>
      </c>
      <c r="N81" s="63">
        <f>SUM(D81+I81)</f>
        <v>69603787</v>
      </c>
      <c r="O81" s="63">
        <f>SUM(E81+J81)</f>
        <v>57470347.629999995</v>
      </c>
      <c r="P81" s="66">
        <f>SUM(O81/N81*100)</f>
        <v>82.567845956427618</v>
      </c>
      <c r="Q81" s="63">
        <f>SUM(O81-N81)</f>
        <v>-12133439.370000005</v>
      </c>
      <c r="R81" s="43"/>
      <c r="S81" s="43"/>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1"/>
      <c r="FH81" s="11"/>
      <c r="FI81" s="11"/>
      <c r="FJ81" s="11"/>
      <c r="FK81" s="11"/>
      <c r="FL81" s="11"/>
      <c r="FM81" s="11"/>
      <c r="FN81" s="11"/>
      <c r="FO81" s="11"/>
      <c r="FP81" s="11"/>
      <c r="FQ81" s="11"/>
      <c r="FR81" s="11"/>
      <c r="FS81" s="11"/>
      <c r="FT81" s="11"/>
      <c r="FU81" s="11"/>
      <c r="FV81" s="11"/>
      <c r="FW81" s="11"/>
      <c r="FX81" s="11"/>
      <c r="FY81" s="11"/>
      <c r="FZ81" s="11"/>
      <c r="GA81" s="11"/>
      <c r="GB81" s="11"/>
      <c r="GC81" s="11"/>
      <c r="GD81" s="11"/>
      <c r="GE81" s="11"/>
      <c r="GF81" s="11"/>
      <c r="GG81" s="11"/>
      <c r="GH81" s="11"/>
      <c r="GI81" s="11"/>
      <c r="GJ81" s="11"/>
      <c r="GK81" s="11"/>
      <c r="GL81" s="11"/>
      <c r="GM81" s="11"/>
      <c r="GN81" s="11"/>
      <c r="GO81" s="11"/>
      <c r="GP81" s="11"/>
      <c r="GQ81" s="11"/>
      <c r="GR81" s="11"/>
      <c r="GS81" s="11"/>
      <c r="GT81" s="11"/>
      <c r="GU81" s="11"/>
      <c r="GV81" s="11"/>
      <c r="GW81" s="11"/>
      <c r="GX81" s="11"/>
      <c r="GY81" s="11"/>
      <c r="GZ81" s="11"/>
      <c r="HA81" s="11"/>
      <c r="HB81" s="11"/>
      <c r="HC81" s="11"/>
      <c r="HD81" s="11"/>
      <c r="HE81" s="11"/>
      <c r="HF81" s="11"/>
      <c r="HG81" s="11"/>
      <c r="HH81" s="11"/>
      <c r="HI81" s="11"/>
      <c r="HJ81" s="11"/>
      <c r="HK81" s="11"/>
      <c r="HL81" s="11"/>
      <c r="HM81" s="11"/>
      <c r="HN81" s="11"/>
      <c r="HO81" s="11"/>
      <c r="HP81" s="11"/>
      <c r="HQ81" s="11"/>
      <c r="HR81" s="11"/>
      <c r="HS81" s="11"/>
      <c r="HT81" s="11"/>
      <c r="HU81" s="11"/>
      <c r="HV81" s="11"/>
      <c r="HW81" s="11"/>
      <c r="HX81" s="11"/>
      <c r="HY81" s="11"/>
      <c r="HZ81" s="11"/>
      <c r="IA81" s="11"/>
      <c r="IB81" s="11"/>
      <c r="IC81" s="11"/>
      <c r="ID81" s="11"/>
      <c r="IE81" s="11"/>
      <c r="IF81" s="11"/>
      <c r="IG81" s="11"/>
      <c r="IH81" s="11"/>
      <c r="II81" s="11"/>
      <c r="IJ81" s="11"/>
    </row>
    <row r="82" spans="1:244" s="12" customFormat="1" ht="87" customHeight="1" x14ac:dyDescent="0.3">
      <c r="A82" s="54" t="s">
        <v>91</v>
      </c>
      <c r="B82" s="61" t="s">
        <v>92</v>
      </c>
      <c r="C82" s="67">
        <v>66204841</v>
      </c>
      <c r="D82" s="67">
        <v>32606700</v>
      </c>
      <c r="E82" s="67">
        <v>27891036.899999999</v>
      </c>
      <c r="F82" s="68">
        <f t="shared" ref="F82:F160" si="37">SUM(E82/D82*100)</f>
        <v>85.537748070181891</v>
      </c>
      <c r="G82" s="67">
        <f t="shared" ref="G82:G160" si="38">SUM(E82-D82)</f>
        <v>-4715663.1000000015</v>
      </c>
      <c r="H82" s="67"/>
      <c r="I82" s="67"/>
      <c r="J82" s="67"/>
      <c r="K82" s="69"/>
      <c r="L82" s="67"/>
      <c r="M82" s="67">
        <f t="shared" ref="M82:O160" si="39">SUM(C82+H82)</f>
        <v>66204841</v>
      </c>
      <c r="N82" s="67">
        <f t="shared" si="39"/>
        <v>32606700</v>
      </c>
      <c r="O82" s="67">
        <f t="shared" si="39"/>
        <v>27891036.899999999</v>
      </c>
      <c r="P82" s="70">
        <f t="shared" ref="P82:P160" si="40">SUM(O82/N82*100)</f>
        <v>85.537748070181891</v>
      </c>
      <c r="Q82" s="67">
        <f t="shared" ref="Q82:Q160" si="41">SUM(O82-N82)</f>
        <v>-4715663.1000000015</v>
      </c>
      <c r="R82" s="43"/>
      <c r="S82" s="43"/>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c r="FC82" s="11"/>
      <c r="FD82" s="11"/>
      <c r="FE82" s="11"/>
      <c r="FF82" s="11"/>
      <c r="FG82" s="11"/>
      <c r="FH82" s="11"/>
      <c r="FI82" s="11"/>
      <c r="FJ82" s="11"/>
      <c r="FK82" s="11"/>
      <c r="FL82" s="11"/>
      <c r="FM82" s="11"/>
      <c r="FN82" s="11"/>
      <c r="FO82" s="11"/>
      <c r="FP82" s="11"/>
      <c r="FQ82" s="11"/>
      <c r="FR82" s="11"/>
      <c r="FS82" s="11"/>
      <c r="FT82" s="11"/>
      <c r="FU82" s="11"/>
      <c r="FV82" s="11"/>
      <c r="FW82" s="11"/>
      <c r="FX82" s="11"/>
      <c r="FY82" s="11"/>
      <c r="FZ82" s="11"/>
      <c r="GA82" s="11"/>
      <c r="GB82" s="11"/>
      <c r="GC82" s="11"/>
      <c r="GD82" s="11"/>
      <c r="GE82" s="11"/>
      <c r="GF82" s="11"/>
      <c r="GG82" s="11"/>
      <c r="GH82" s="11"/>
      <c r="GI82" s="11"/>
      <c r="GJ82" s="11"/>
      <c r="GK82" s="11"/>
      <c r="GL82" s="11"/>
      <c r="GM82" s="11"/>
      <c r="GN82" s="11"/>
      <c r="GO82" s="11"/>
      <c r="GP82" s="11"/>
      <c r="GQ82" s="11"/>
      <c r="GR82" s="11"/>
      <c r="GS82" s="11"/>
      <c r="GT82" s="11"/>
      <c r="GU82" s="11"/>
      <c r="GV82" s="11"/>
      <c r="GW82" s="11"/>
      <c r="GX82" s="11"/>
      <c r="GY82" s="11"/>
      <c r="GZ82" s="11"/>
      <c r="HA82" s="11"/>
      <c r="HB82" s="11"/>
      <c r="HC82" s="11"/>
      <c r="HD82" s="11"/>
      <c r="HE82" s="11"/>
      <c r="HF82" s="11"/>
      <c r="HG82" s="11"/>
      <c r="HH82" s="11"/>
      <c r="HI82" s="11"/>
      <c r="HJ82" s="11"/>
      <c r="HK82" s="11"/>
      <c r="HL82" s="11"/>
      <c r="HM82" s="11"/>
      <c r="HN82" s="11"/>
      <c r="HO82" s="11"/>
      <c r="HP82" s="11"/>
      <c r="HQ82" s="11"/>
      <c r="HR82" s="11"/>
      <c r="HS82" s="11"/>
      <c r="HT82" s="11"/>
      <c r="HU82" s="11"/>
      <c r="HV82" s="11"/>
      <c r="HW82" s="11"/>
      <c r="HX82" s="11"/>
      <c r="HY82" s="11"/>
      <c r="HZ82" s="11"/>
      <c r="IA82" s="11"/>
      <c r="IB82" s="11"/>
      <c r="IC82" s="11"/>
      <c r="ID82" s="11"/>
      <c r="IE82" s="11"/>
      <c r="IF82" s="11"/>
      <c r="IG82" s="11"/>
      <c r="IH82" s="11"/>
      <c r="II82" s="11"/>
      <c r="IJ82" s="11"/>
    </row>
    <row r="83" spans="1:244" s="12" customFormat="1" ht="64.5" customHeight="1" x14ac:dyDescent="0.3">
      <c r="A83" s="54" t="s">
        <v>94</v>
      </c>
      <c r="B83" s="61" t="s">
        <v>93</v>
      </c>
      <c r="C83" s="67">
        <v>65849963</v>
      </c>
      <c r="D83" s="67">
        <v>34666907</v>
      </c>
      <c r="E83" s="67">
        <v>28560392.109999999</v>
      </c>
      <c r="F83" s="68">
        <f t="shared" si="37"/>
        <v>82.385175320082638</v>
      </c>
      <c r="G83" s="67">
        <f t="shared" si="38"/>
        <v>-6106514.8900000006</v>
      </c>
      <c r="H83" s="67"/>
      <c r="I83" s="67"/>
      <c r="J83" s="67"/>
      <c r="K83" s="69"/>
      <c r="L83" s="67"/>
      <c r="M83" s="67">
        <f t="shared" si="39"/>
        <v>65849963</v>
      </c>
      <c r="N83" s="67">
        <f t="shared" si="39"/>
        <v>34666907</v>
      </c>
      <c r="O83" s="67">
        <f t="shared" si="39"/>
        <v>28560392.109999999</v>
      </c>
      <c r="P83" s="70">
        <f t="shared" si="40"/>
        <v>82.385175320082638</v>
      </c>
      <c r="Q83" s="67">
        <f t="shared" si="41"/>
        <v>-6106514.8900000006</v>
      </c>
      <c r="R83" s="43"/>
      <c r="S83" s="43"/>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Q83" s="11"/>
      <c r="DR83" s="11"/>
      <c r="DS83" s="11"/>
      <c r="DT83" s="11"/>
      <c r="DU83" s="11"/>
      <c r="DV83" s="11"/>
      <c r="DW83" s="11"/>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c r="FC83" s="11"/>
      <c r="FD83" s="11"/>
      <c r="FE83" s="11"/>
      <c r="FF83" s="11"/>
      <c r="FG83" s="11"/>
      <c r="FH83" s="11"/>
      <c r="FI83" s="11"/>
      <c r="FJ83" s="11"/>
      <c r="FK83" s="11"/>
      <c r="FL83" s="11"/>
      <c r="FM83" s="11"/>
      <c r="FN83" s="11"/>
      <c r="FO83" s="11"/>
      <c r="FP83" s="11"/>
      <c r="FQ83" s="11"/>
      <c r="FR83" s="11"/>
      <c r="FS83" s="11"/>
      <c r="FT83" s="11"/>
      <c r="FU83" s="11"/>
      <c r="FV83" s="11"/>
      <c r="FW83" s="11"/>
      <c r="FX83" s="11"/>
      <c r="FY83" s="11"/>
      <c r="FZ83" s="11"/>
      <c r="GA83" s="11"/>
      <c r="GB83" s="11"/>
      <c r="GC83" s="11"/>
      <c r="GD83" s="11"/>
      <c r="GE83" s="11"/>
      <c r="GF83" s="11"/>
      <c r="GG83" s="11"/>
      <c r="GH83" s="11"/>
      <c r="GI83" s="11"/>
      <c r="GJ83" s="11"/>
      <c r="GK83" s="11"/>
      <c r="GL83" s="11"/>
      <c r="GM83" s="11"/>
      <c r="GN83" s="11"/>
      <c r="GO83" s="11"/>
      <c r="GP83" s="11"/>
      <c r="GQ83" s="11"/>
      <c r="GR83" s="11"/>
      <c r="GS83" s="11"/>
      <c r="GT83" s="11"/>
      <c r="GU83" s="11"/>
      <c r="GV83" s="11"/>
      <c r="GW83" s="11"/>
      <c r="GX83" s="11"/>
      <c r="GY83" s="11"/>
      <c r="GZ83" s="11"/>
      <c r="HA83" s="11"/>
      <c r="HB83" s="11"/>
      <c r="HC83" s="11"/>
      <c r="HD83" s="11"/>
      <c r="HE83" s="11"/>
      <c r="HF83" s="11"/>
      <c r="HG83" s="11"/>
      <c r="HH83" s="11"/>
      <c r="HI83" s="11"/>
      <c r="HJ83" s="11"/>
      <c r="HK83" s="11"/>
      <c r="HL83" s="11"/>
      <c r="HM83" s="11"/>
      <c r="HN83" s="11"/>
      <c r="HO83" s="11"/>
      <c r="HP83" s="11"/>
      <c r="HQ83" s="11"/>
      <c r="HR83" s="11"/>
      <c r="HS83" s="11"/>
      <c r="HT83" s="11"/>
      <c r="HU83" s="11"/>
      <c r="HV83" s="11"/>
      <c r="HW83" s="11"/>
      <c r="HX83" s="11"/>
      <c r="HY83" s="11"/>
      <c r="HZ83" s="11"/>
      <c r="IA83" s="11"/>
      <c r="IB83" s="11"/>
      <c r="IC83" s="11"/>
      <c r="ID83" s="11"/>
      <c r="IE83" s="11"/>
      <c r="IF83" s="11"/>
      <c r="IG83" s="11"/>
      <c r="IH83" s="11"/>
      <c r="II83" s="11"/>
      <c r="IJ83" s="11"/>
    </row>
    <row r="84" spans="1:244" s="12" customFormat="1" ht="33.75" customHeight="1" x14ac:dyDescent="0.3">
      <c r="A84" s="54" t="s">
        <v>90</v>
      </c>
      <c r="B84" s="61" t="s">
        <v>95</v>
      </c>
      <c r="C84" s="67">
        <v>3296760</v>
      </c>
      <c r="D84" s="67">
        <v>2330180</v>
      </c>
      <c r="E84" s="67">
        <v>1018918.62</v>
      </c>
      <c r="F84" s="68">
        <f t="shared" si="37"/>
        <v>43.727034821344276</v>
      </c>
      <c r="G84" s="67">
        <f t="shared" si="38"/>
        <v>-1311261.3799999999</v>
      </c>
      <c r="H84" s="67"/>
      <c r="I84" s="67"/>
      <c r="J84" s="67"/>
      <c r="K84" s="69"/>
      <c r="L84" s="67"/>
      <c r="M84" s="67">
        <f t="shared" si="39"/>
        <v>3296760</v>
      </c>
      <c r="N84" s="67">
        <f t="shared" si="39"/>
        <v>2330180</v>
      </c>
      <c r="O84" s="67">
        <f t="shared" si="39"/>
        <v>1018918.62</v>
      </c>
      <c r="P84" s="70">
        <f t="shared" si="40"/>
        <v>43.727034821344276</v>
      </c>
      <c r="Q84" s="67">
        <f t="shared" si="41"/>
        <v>-1311261.3799999999</v>
      </c>
      <c r="R84" s="43"/>
      <c r="S84" s="43"/>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c r="DL84" s="11"/>
      <c r="DM84" s="11"/>
      <c r="DN84" s="11"/>
      <c r="DO84" s="11"/>
      <c r="DP84" s="11"/>
      <c r="DQ84" s="11"/>
      <c r="DR84" s="11"/>
      <c r="DS84" s="11"/>
      <c r="DT84" s="11"/>
      <c r="DU84" s="11"/>
      <c r="DV84" s="11"/>
      <c r="DW84" s="11"/>
      <c r="DX84" s="11"/>
      <c r="DY84" s="11"/>
      <c r="DZ84" s="11"/>
      <c r="EA84" s="11"/>
      <c r="EB84" s="11"/>
      <c r="EC84" s="11"/>
      <c r="ED84" s="11"/>
      <c r="EE84" s="11"/>
      <c r="EF84" s="11"/>
      <c r="EG84" s="11"/>
      <c r="EH84" s="11"/>
      <c r="EI84" s="11"/>
      <c r="EJ84" s="11"/>
      <c r="EK84" s="11"/>
      <c r="EL84" s="11"/>
      <c r="EM84" s="11"/>
      <c r="EN84" s="11"/>
      <c r="EO84" s="11"/>
      <c r="EP84" s="11"/>
      <c r="EQ84" s="11"/>
      <c r="ER84" s="11"/>
      <c r="ES84" s="11"/>
      <c r="ET84" s="11"/>
      <c r="EU84" s="11"/>
      <c r="EV84" s="11"/>
      <c r="EW84" s="11"/>
      <c r="EX84" s="11"/>
      <c r="EY84" s="11"/>
      <c r="EZ84" s="11"/>
      <c r="FA84" s="11"/>
      <c r="FB84" s="11"/>
      <c r="FC84" s="11"/>
      <c r="FD84" s="11"/>
      <c r="FE84" s="11"/>
      <c r="FF84" s="11"/>
      <c r="FG84" s="11"/>
      <c r="FH84" s="11"/>
      <c r="FI84" s="11"/>
      <c r="FJ84" s="11"/>
      <c r="FK84" s="11"/>
      <c r="FL84" s="11"/>
      <c r="FM84" s="11"/>
      <c r="FN84" s="11"/>
      <c r="FO84" s="11"/>
      <c r="FP84" s="11"/>
      <c r="FQ84" s="11"/>
      <c r="FR84" s="11"/>
      <c r="FS84" s="11"/>
      <c r="FT84" s="11"/>
      <c r="FU84" s="11"/>
      <c r="FV84" s="11"/>
      <c r="FW84" s="11"/>
      <c r="FX84" s="11"/>
      <c r="FY84" s="11"/>
      <c r="FZ84" s="11"/>
      <c r="GA84" s="11"/>
      <c r="GB84" s="11"/>
      <c r="GC84" s="11"/>
      <c r="GD84" s="11"/>
      <c r="GE84" s="11"/>
      <c r="GF84" s="11"/>
      <c r="GG84" s="11"/>
      <c r="GH84" s="11"/>
      <c r="GI84" s="11"/>
      <c r="GJ84" s="11"/>
      <c r="GK84" s="11"/>
      <c r="GL84" s="11"/>
      <c r="GM84" s="11"/>
      <c r="GN84" s="11"/>
      <c r="GO84" s="11"/>
      <c r="GP84" s="11"/>
      <c r="GQ84" s="11"/>
      <c r="GR84" s="11"/>
      <c r="GS84" s="11"/>
      <c r="GT84" s="11"/>
      <c r="GU84" s="11"/>
      <c r="GV84" s="11"/>
      <c r="GW84" s="11"/>
      <c r="GX84" s="11"/>
      <c r="GY84" s="11"/>
      <c r="GZ84" s="11"/>
      <c r="HA84" s="11"/>
      <c r="HB84" s="11"/>
      <c r="HC84" s="11"/>
      <c r="HD84" s="11"/>
      <c r="HE84" s="11"/>
      <c r="HF84" s="11"/>
      <c r="HG84" s="11"/>
      <c r="HH84" s="11"/>
      <c r="HI84" s="11"/>
      <c r="HJ84" s="11"/>
      <c r="HK84" s="11"/>
      <c r="HL84" s="11"/>
      <c r="HM84" s="11"/>
      <c r="HN84" s="11"/>
      <c r="HO84" s="11"/>
      <c r="HP84" s="11"/>
      <c r="HQ84" s="11"/>
      <c r="HR84" s="11"/>
      <c r="HS84" s="11"/>
      <c r="HT84" s="11"/>
      <c r="HU84" s="11"/>
      <c r="HV84" s="11"/>
      <c r="HW84" s="11"/>
      <c r="HX84" s="11"/>
      <c r="HY84" s="11"/>
      <c r="HZ84" s="11"/>
      <c r="IA84" s="11"/>
      <c r="IB84" s="11"/>
      <c r="IC84" s="11"/>
      <c r="ID84" s="11"/>
      <c r="IE84" s="11"/>
      <c r="IF84" s="11"/>
      <c r="IG84" s="11"/>
      <c r="IH84" s="11"/>
      <c r="II84" s="11"/>
      <c r="IJ84" s="11"/>
    </row>
    <row r="85" spans="1:244" s="12" customFormat="1" ht="30.75" hidden="1" customHeight="1" x14ac:dyDescent="0.3">
      <c r="A85" s="54"/>
      <c r="B85" s="61"/>
      <c r="C85" s="67"/>
      <c r="D85" s="67"/>
      <c r="E85" s="67"/>
      <c r="F85" s="68" t="e">
        <f t="shared" si="37"/>
        <v>#DIV/0!</v>
      </c>
      <c r="G85" s="67">
        <f t="shared" si="38"/>
        <v>0</v>
      </c>
      <c r="H85" s="67">
        <v>0</v>
      </c>
      <c r="I85" s="67">
        <v>0</v>
      </c>
      <c r="J85" s="67">
        <v>0</v>
      </c>
      <c r="K85" s="65" t="e">
        <f t="shared" ref="K85" si="42">SUM(J85/I85*100)</f>
        <v>#DIV/0!</v>
      </c>
      <c r="L85" s="67">
        <f t="shared" ref="L85:L115" si="43">SUM(J85-I85)</f>
        <v>0</v>
      </c>
      <c r="M85" s="67">
        <f t="shared" si="39"/>
        <v>0</v>
      </c>
      <c r="N85" s="67">
        <f t="shared" si="39"/>
        <v>0</v>
      </c>
      <c r="O85" s="67">
        <f t="shared" si="39"/>
        <v>0</v>
      </c>
      <c r="P85" s="70" t="e">
        <f t="shared" si="40"/>
        <v>#DIV/0!</v>
      </c>
      <c r="Q85" s="67">
        <f t="shared" si="41"/>
        <v>0</v>
      </c>
      <c r="R85" s="43"/>
      <c r="S85" s="43"/>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c r="CR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Q85" s="11"/>
      <c r="DR85" s="11"/>
      <c r="DS85" s="11"/>
      <c r="DT85" s="11"/>
      <c r="DU85" s="11"/>
      <c r="DV85" s="11"/>
      <c r="DW85" s="11"/>
      <c r="DX85" s="11"/>
      <c r="DY85" s="11"/>
      <c r="DZ85" s="11"/>
      <c r="EA85" s="11"/>
      <c r="EB85" s="11"/>
      <c r="EC85" s="11"/>
      <c r="ED85" s="11"/>
      <c r="EE85" s="11"/>
      <c r="EF85" s="11"/>
      <c r="EG85" s="11"/>
      <c r="EH85" s="11"/>
      <c r="EI85" s="11"/>
      <c r="EJ85" s="11"/>
      <c r="EK85" s="11"/>
      <c r="EL85" s="11"/>
      <c r="EM85" s="11"/>
      <c r="EN85" s="11"/>
      <c r="EO85" s="11"/>
      <c r="EP85" s="11"/>
      <c r="EQ85" s="11"/>
      <c r="ER85" s="11"/>
      <c r="ES85" s="11"/>
      <c r="ET85" s="11"/>
      <c r="EU85" s="11"/>
      <c r="EV85" s="11"/>
      <c r="EW85" s="11"/>
      <c r="EX85" s="11"/>
      <c r="EY85" s="11"/>
      <c r="EZ85" s="11"/>
      <c r="FA85" s="11"/>
      <c r="FB85" s="11"/>
      <c r="FC85" s="11"/>
      <c r="FD85" s="11"/>
      <c r="FE85" s="11"/>
      <c r="FF85" s="11"/>
      <c r="FG85" s="11"/>
      <c r="FH85" s="11"/>
      <c r="FI85" s="11"/>
      <c r="FJ85" s="11"/>
      <c r="FK85" s="11"/>
      <c r="FL85" s="11"/>
      <c r="FM85" s="11"/>
      <c r="FN85" s="11"/>
      <c r="FO85" s="11"/>
      <c r="FP85" s="11"/>
      <c r="FQ85" s="11"/>
      <c r="FR85" s="11"/>
      <c r="FS85" s="11"/>
      <c r="FT85" s="11"/>
      <c r="FU85" s="11"/>
      <c r="FV85" s="11"/>
      <c r="FW85" s="11"/>
      <c r="FX85" s="11"/>
      <c r="FY85" s="11"/>
      <c r="FZ85" s="11"/>
      <c r="GA85" s="11"/>
      <c r="GB85" s="11"/>
      <c r="GC85" s="11"/>
      <c r="GD85" s="11"/>
      <c r="GE85" s="11"/>
      <c r="GF85" s="11"/>
      <c r="GG85" s="11"/>
      <c r="GH85" s="11"/>
      <c r="GI85" s="11"/>
      <c r="GJ85" s="11"/>
      <c r="GK85" s="11"/>
      <c r="GL85" s="11"/>
      <c r="GM85" s="11"/>
      <c r="GN85" s="11"/>
      <c r="GO85" s="11"/>
      <c r="GP85" s="11"/>
      <c r="GQ85" s="11"/>
      <c r="GR85" s="11"/>
      <c r="GS85" s="11"/>
      <c r="GT85" s="11"/>
      <c r="GU85" s="11"/>
      <c r="GV85" s="11"/>
      <c r="GW85" s="11"/>
      <c r="GX85" s="11"/>
      <c r="GY85" s="11"/>
      <c r="GZ85" s="11"/>
      <c r="HA85" s="11"/>
      <c r="HB85" s="11"/>
      <c r="HC85" s="11"/>
      <c r="HD85" s="11"/>
      <c r="HE85" s="11"/>
      <c r="HF85" s="11"/>
      <c r="HG85" s="11"/>
      <c r="HH85" s="11"/>
      <c r="HI85" s="11"/>
      <c r="HJ85" s="11"/>
      <c r="HK85" s="11"/>
      <c r="HL85" s="11"/>
      <c r="HM85" s="11"/>
      <c r="HN85" s="11"/>
      <c r="HO85" s="11"/>
      <c r="HP85" s="11"/>
      <c r="HQ85" s="11"/>
      <c r="HR85" s="11"/>
      <c r="HS85" s="11"/>
      <c r="HT85" s="11"/>
      <c r="HU85" s="11"/>
      <c r="HV85" s="11"/>
      <c r="HW85" s="11"/>
      <c r="HX85" s="11"/>
      <c r="HY85" s="11"/>
      <c r="HZ85" s="11"/>
      <c r="IA85" s="11"/>
      <c r="IB85" s="11"/>
      <c r="IC85" s="11"/>
      <c r="ID85" s="11"/>
      <c r="IE85" s="11"/>
      <c r="IF85" s="11"/>
      <c r="IG85" s="11"/>
      <c r="IH85" s="11"/>
      <c r="II85" s="11"/>
      <c r="IJ85" s="11"/>
    </row>
    <row r="86" spans="1:244" s="20" customFormat="1" ht="26.25" customHeight="1" x14ac:dyDescent="0.3">
      <c r="A86" s="139" t="s">
        <v>29</v>
      </c>
      <c r="B86" s="141" t="s">
        <v>8</v>
      </c>
      <c r="C86" s="63">
        <f>SUM(C87+C88+C89+C91+C92+C94+C97+C100+C104+C105+C106+C109)</f>
        <v>386820830.13</v>
      </c>
      <c r="D86" s="63">
        <f>SUM(D87+D88+D89+D91+D92+D94+D97+D100+D104+D105+D106+D109)</f>
        <v>278960500.13</v>
      </c>
      <c r="E86" s="63">
        <f>SUM(E87+E88+E89+E91+E92+E94+E97+E100+E104+E105+E106+E109)</f>
        <v>260909304.72</v>
      </c>
      <c r="F86" s="64">
        <f t="shared" si="37"/>
        <v>93.529121362491153</v>
      </c>
      <c r="G86" s="63">
        <f t="shared" si="38"/>
        <v>-18051195.409999996</v>
      </c>
      <c r="H86" s="63">
        <f>SUM(H87+H88+H92+H105+H101)</f>
        <v>14477161</v>
      </c>
      <c r="I86" s="63">
        <f t="shared" ref="I86:J86" si="44">SUM(I87+I88+I92+I105+I101)</f>
        <v>12612611</v>
      </c>
      <c r="J86" s="63">
        <f t="shared" si="44"/>
        <v>12558053.51</v>
      </c>
      <c r="K86" s="65">
        <f t="shared" ref="K86:K150" si="45">SUM(J86/I86*100)</f>
        <v>99.567436988265158</v>
      </c>
      <c r="L86" s="63">
        <f t="shared" si="43"/>
        <v>-54557.490000000224</v>
      </c>
      <c r="M86" s="63">
        <f t="shared" si="39"/>
        <v>401297991.13</v>
      </c>
      <c r="N86" s="63">
        <f t="shared" si="39"/>
        <v>291573111.13</v>
      </c>
      <c r="O86" s="63">
        <f t="shared" si="39"/>
        <v>273467358.23000002</v>
      </c>
      <c r="P86" s="66">
        <f t="shared" si="40"/>
        <v>93.790321463515411</v>
      </c>
      <c r="Q86" s="63">
        <f t="shared" si="41"/>
        <v>-18105752.899999976</v>
      </c>
      <c r="R86" s="44"/>
      <c r="S86" s="44"/>
      <c r="T86" s="19"/>
      <c r="U86" s="19"/>
      <c r="V86" s="19"/>
      <c r="W86" s="19"/>
      <c r="X86" s="19"/>
      <c r="Y86" s="19"/>
      <c r="Z86" s="19"/>
      <c r="AA86" s="19"/>
      <c r="AB86" s="19"/>
      <c r="AC86" s="19"/>
      <c r="AD86" s="19"/>
      <c r="AE86" s="19"/>
      <c r="AF86" s="19"/>
      <c r="AG86" s="19"/>
      <c r="AH86" s="19"/>
      <c r="AI86" s="19"/>
      <c r="AJ86" s="19"/>
      <c r="AK86" s="19"/>
      <c r="AL86" s="19"/>
      <c r="AM86" s="19"/>
      <c r="AN86" s="19"/>
      <c r="AO86" s="19"/>
      <c r="AP86" s="19"/>
      <c r="AQ86" s="19"/>
      <c r="AR86" s="19"/>
      <c r="AS86" s="19"/>
      <c r="AT86" s="19"/>
      <c r="AU86" s="19"/>
      <c r="AV86" s="19"/>
      <c r="AW86" s="19"/>
      <c r="AX86" s="19"/>
      <c r="AY86" s="19"/>
      <c r="AZ86" s="19"/>
      <c r="BA86" s="19"/>
      <c r="BB86" s="19"/>
      <c r="BC86" s="19"/>
      <c r="BD86" s="19"/>
      <c r="BE86" s="19"/>
      <c r="BF86" s="19"/>
      <c r="BG86" s="19"/>
      <c r="BH86" s="19"/>
      <c r="BI86" s="19"/>
      <c r="BJ86" s="19"/>
      <c r="BK86" s="19"/>
      <c r="BL86" s="19"/>
      <c r="BM86" s="19"/>
      <c r="BN86" s="19"/>
      <c r="BO86" s="19"/>
      <c r="BP86" s="19"/>
      <c r="BQ86" s="19"/>
      <c r="BR86" s="19"/>
      <c r="BS86" s="19"/>
      <c r="BT86" s="19"/>
      <c r="BU86" s="19"/>
      <c r="BV86" s="19"/>
      <c r="BW86" s="19"/>
      <c r="BX86" s="19"/>
      <c r="BY86" s="19"/>
      <c r="BZ86" s="19"/>
      <c r="CA86" s="19"/>
      <c r="CB86" s="19"/>
      <c r="CC86" s="19"/>
      <c r="CD86" s="19"/>
      <c r="CE86" s="19"/>
      <c r="CF86" s="19"/>
      <c r="CG86" s="19"/>
      <c r="CH86" s="19"/>
      <c r="CI86" s="19"/>
      <c r="CJ86" s="19"/>
      <c r="CK86" s="19"/>
      <c r="CL86" s="19"/>
      <c r="CM86" s="19"/>
      <c r="CN86" s="19"/>
      <c r="CO86" s="19"/>
      <c r="CP86" s="19"/>
      <c r="CQ86" s="19"/>
      <c r="CR86" s="19"/>
      <c r="CS86" s="19"/>
      <c r="CT86" s="19"/>
      <c r="CU86" s="19"/>
      <c r="CV86" s="19"/>
      <c r="CW86" s="19"/>
      <c r="CX86" s="19"/>
      <c r="CY86" s="19"/>
      <c r="CZ86" s="19"/>
      <c r="DA86" s="19"/>
      <c r="DB86" s="19"/>
      <c r="DC86" s="19"/>
      <c r="DD86" s="19"/>
      <c r="DE86" s="19"/>
      <c r="DF86" s="19"/>
      <c r="DG86" s="19"/>
      <c r="DH86" s="19"/>
      <c r="DI86" s="19"/>
      <c r="DJ86" s="19"/>
      <c r="DK86" s="19"/>
      <c r="DL86" s="19"/>
      <c r="DM86" s="19"/>
      <c r="DN86" s="19"/>
      <c r="DO86" s="19"/>
      <c r="DP86" s="19"/>
      <c r="DQ86" s="19"/>
      <c r="DR86" s="19"/>
      <c r="DS86" s="19"/>
      <c r="DT86" s="19"/>
      <c r="DU86" s="19"/>
      <c r="DV86" s="19"/>
      <c r="DW86" s="19"/>
      <c r="DX86" s="19"/>
      <c r="DY86" s="19"/>
      <c r="DZ86" s="19"/>
      <c r="EA86" s="19"/>
      <c r="EB86" s="19"/>
      <c r="EC86" s="19"/>
      <c r="ED86" s="19"/>
      <c r="EE86" s="19"/>
      <c r="EF86" s="19"/>
      <c r="EG86" s="19"/>
      <c r="EH86" s="19"/>
      <c r="EI86" s="19"/>
      <c r="EJ86" s="19"/>
      <c r="EK86" s="19"/>
      <c r="EL86" s="19"/>
      <c r="EM86" s="19"/>
      <c r="EN86" s="19"/>
      <c r="EO86" s="19"/>
      <c r="EP86" s="19"/>
      <c r="EQ86" s="19"/>
      <c r="ER86" s="19"/>
      <c r="ES86" s="19"/>
      <c r="ET86" s="19"/>
      <c r="EU86" s="19"/>
      <c r="EV86" s="19"/>
      <c r="EW86" s="19"/>
      <c r="EX86" s="19"/>
      <c r="EY86" s="19"/>
      <c r="EZ86" s="19"/>
      <c r="FA86" s="19"/>
      <c r="FB86" s="19"/>
      <c r="FC86" s="19"/>
      <c r="FD86" s="19"/>
      <c r="FE86" s="19"/>
      <c r="FF86" s="19"/>
      <c r="FG86" s="19"/>
      <c r="FH86" s="19"/>
      <c r="FI86" s="19"/>
      <c r="FJ86" s="19"/>
      <c r="FK86" s="19"/>
      <c r="FL86" s="19"/>
      <c r="FM86" s="19"/>
      <c r="FN86" s="19"/>
      <c r="FO86" s="19"/>
      <c r="FP86" s="19"/>
      <c r="FQ86" s="19"/>
      <c r="FR86" s="19"/>
      <c r="FS86" s="19"/>
      <c r="FT86" s="19"/>
      <c r="FU86" s="19"/>
      <c r="FV86" s="19"/>
      <c r="FW86" s="19"/>
      <c r="FX86" s="19"/>
      <c r="FY86" s="19"/>
      <c r="FZ86" s="19"/>
      <c r="GA86" s="19"/>
      <c r="GB86" s="19"/>
      <c r="GC86" s="19"/>
      <c r="GD86" s="19"/>
      <c r="GE86" s="19"/>
      <c r="GF86" s="19"/>
      <c r="GG86" s="19"/>
      <c r="GH86" s="19"/>
      <c r="GI86" s="19"/>
      <c r="GJ86" s="19"/>
      <c r="GK86" s="19"/>
      <c r="GL86" s="19"/>
      <c r="GM86" s="19"/>
      <c r="GN86" s="19"/>
      <c r="GO86" s="19"/>
      <c r="GP86" s="19"/>
      <c r="GQ86" s="19"/>
      <c r="GR86" s="19"/>
      <c r="GS86" s="19"/>
      <c r="GT86" s="19"/>
      <c r="GU86" s="19"/>
      <c r="GV86" s="19"/>
      <c r="GW86" s="19"/>
      <c r="GX86" s="19"/>
      <c r="GY86" s="19"/>
      <c r="GZ86" s="19"/>
      <c r="HA86" s="19"/>
      <c r="HB86" s="19"/>
      <c r="HC86" s="19"/>
      <c r="HD86" s="19"/>
      <c r="HE86" s="19"/>
      <c r="HF86" s="19"/>
      <c r="HG86" s="19"/>
      <c r="HH86" s="19"/>
      <c r="HI86" s="19"/>
      <c r="HJ86" s="19"/>
      <c r="HK86" s="19"/>
      <c r="HL86" s="19"/>
      <c r="HM86" s="19"/>
      <c r="HN86" s="19"/>
      <c r="HO86" s="19"/>
      <c r="HP86" s="19"/>
      <c r="HQ86" s="19"/>
      <c r="HR86" s="19"/>
      <c r="HS86" s="19"/>
      <c r="HT86" s="19"/>
      <c r="HU86" s="19"/>
      <c r="HV86" s="19"/>
      <c r="HW86" s="19"/>
      <c r="HX86" s="19"/>
      <c r="HY86" s="19"/>
      <c r="HZ86" s="19"/>
      <c r="IA86" s="19"/>
      <c r="IB86" s="19"/>
      <c r="IC86" s="19"/>
      <c r="ID86" s="19"/>
      <c r="IE86" s="19"/>
      <c r="IF86" s="19"/>
      <c r="IG86" s="19"/>
      <c r="IH86" s="19"/>
      <c r="II86" s="19"/>
      <c r="IJ86" s="19"/>
    </row>
    <row r="87" spans="1:244" s="14" customFormat="1" ht="31.5" customHeight="1" x14ac:dyDescent="0.3">
      <c r="A87" s="142" t="s">
        <v>30</v>
      </c>
      <c r="B87" s="143" t="s">
        <v>96</v>
      </c>
      <c r="C87" s="71">
        <v>120872570</v>
      </c>
      <c r="D87" s="71">
        <v>71707048</v>
      </c>
      <c r="E87" s="71">
        <v>64777353.82</v>
      </c>
      <c r="F87" s="72">
        <f t="shared" si="37"/>
        <v>90.336104506770383</v>
      </c>
      <c r="G87" s="71">
        <f t="shared" si="38"/>
        <v>-6929694.1799999997</v>
      </c>
      <c r="H87" s="71">
        <v>3717540</v>
      </c>
      <c r="I87" s="71">
        <v>3717540</v>
      </c>
      <c r="J87" s="71">
        <v>1382083.11</v>
      </c>
      <c r="K87" s="73">
        <f t="shared" si="45"/>
        <v>37.177356800464828</v>
      </c>
      <c r="L87" s="71">
        <f t="shared" si="43"/>
        <v>-2335456.8899999997</v>
      </c>
      <c r="M87" s="71">
        <f t="shared" si="39"/>
        <v>124590110</v>
      </c>
      <c r="N87" s="71">
        <f t="shared" si="39"/>
        <v>75424588</v>
      </c>
      <c r="O87" s="71">
        <f t="shared" si="39"/>
        <v>66159436.93</v>
      </c>
      <c r="P87" s="74">
        <f t="shared" si="40"/>
        <v>87.716007053296735</v>
      </c>
      <c r="Q87" s="71">
        <f t="shared" si="41"/>
        <v>-9265151.0700000003</v>
      </c>
      <c r="R87" s="15"/>
      <c r="S87" s="15"/>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R87" s="13"/>
      <c r="BS87" s="13"/>
      <c r="BT87" s="13"/>
      <c r="BU87" s="13"/>
      <c r="BV87" s="13"/>
      <c r="BW87" s="13"/>
      <c r="BX87" s="13"/>
      <c r="BY87" s="13"/>
      <c r="BZ87" s="13"/>
      <c r="CA87" s="13"/>
      <c r="CB87" s="13"/>
      <c r="CC87" s="13"/>
      <c r="CD87" s="13"/>
      <c r="CE87" s="13"/>
      <c r="CF87" s="13"/>
      <c r="CG87" s="13"/>
      <c r="CH87" s="13"/>
      <c r="CI87" s="13"/>
      <c r="CJ87" s="13"/>
      <c r="CK87" s="13"/>
      <c r="CL87" s="13"/>
      <c r="CM87" s="13"/>
      <c r="CN87" s="13"/>
      <c r="CO87" s="13"/>
      <c r="CP87" s="13"/>
      <c r="CQ87" s="13"/>
      <c r="CR87" s="13"/>
      <c r="CS87" s="13"/>
      <c r="CT87" s="13"/>
      <c r="CU87" s="13"/>
      <c r="CV87" s="13"/>
      <c r="CW87" s="13"/>
      <c r="CX87" s="13"/>
      <c r="CY87" s="13"/>
      <c r="CZ87" s="13"/>
      <c r="DA87" s="13"/>
      <c r="DB87" s="13"/>
      <c r="DC87" s="13"/>
      <c r="DD87" s="13"/>
      <c r="DE87" s="13"/>
      <c r="DF87" s="13"/>
      <c r="DG87" s="13"/>
      <c r="DH87" s="13"/>
      <c r="DI87" s="13"/>
      <c r="DJ87" s="13"/>
      <c r="DK87" s="13"/>
      <c r="DL87" s="13"/>
      <c r="DM87" s="13"/>
      <c r="DN87" s="13"/>
      <c r="DO87" s="13"/>
      <c r="DP87" s="13"/>
      <c r="DQ87" s="13"/>
      <c r="DR87" s="13"/>
      <c r="DS87" s="13"/>
      <c r="DT87" s="13"/>
      <c r="DU87" s="13"/>
      <c r="DV87" s="13"/>
      <c r="DW87" s="13"/>
      <c r="DX87" s="13"/>
      <c r="DY87" s="13"/>
      <c r="DZ87" s="13"/>
      <c r="EA87" s="13"/>
      <c r="EB87" s="13"/>
      <c r="EC87" s="13"/>
      <c r="ED87" s="13"/>
      <c r="EE87" s="13"/>
      <c r="EF87" s="13"/>
      <c r="EG87" s="13"/>
      <c r="EH87" s="13"/>
      <c r="EI87" s="13"/>
      <c r="EJ87" s="13"/>
      <c r="EK87" s="13"/>
      <c r="EL87" s="13"/>
      <c r="EM87" s="13"/>
      <c r="EN87" s="13"/>
      <c r="EO87" s="13"/>
      <c r="EP87" s="13"/>
      <c r="EQ87" s="13"/>
      <c r="ER87" s="13"/>
      <c r="ES87" s="13"/>
      <c r="ET87" s="13"/>
      <c r="EU87" s="13"/>
      <c r="EV87" s="13"/>
      <c r="EW87" s="13"/>
      <c r="EX87" s="13"/>
      <c r="EY87" s="13"/>
      <c r="EZ87" s="13"/>
      <c r="FA87" s="13"/>
      <c r="FB87" s="13"/>
      <c r="FC87" s="13"/>
      <c r="FD87" s="13"/>
      <c r="FE87" s="13"/>
      <c r="FF87" s="13"/>
      <c r="FG87" s="13"/>
      <c r="FH87" s="13"/>
      <c r="FI87" s="13"/>
      <c r="FJ87" s="13"/>
      <c r="FK87" s="13"/>
      <c r="FL87" s="13"/>
      <c r="FM87" s="13"/>
      <c r="FN87" s="13"/>
      <c r="FO87" s="13"/>
      <c r="FP87" s="13"/>
      <c r="FQ87" s="13"/>
      <c r="FR87" s="13"/>
      <c r="FS87" s="13"/>
      <c r="FT87" s="13"/>
      <c r="FU87" s="13"/>
      <c r="FV87" s="13"/>
      <c r="FW87" s="13"/>
      <c r="FX87" s="13"/>
      <c r="FY87" s="13"/>
      <c r="FZ87" s="13"/>
      <c r="GA87" s="13"/>
      <c r="GB87" s="13"/>
      <c r="GC87" s="13"/>
      <c r="GD87" s="13"/>
      <c r="GE87" s="13"/>
      <c r="GF87" s="13"/>
      <c r="GG87" s="13"/>
      <c r="GH87" s="13"/>
      <c r="GI87" s="13"/>
      <c r="GJ87" s="13"/>
      <c r="GK87" s="13"/>
      <c r="GL87" s="13"/>
      <c r="GM87" s="13"/>
      <c r="GN87" s="13"/>
      <c r="GO87" s="13"/>
      <c r="GP87" s="13"/>
      <c r="GQ87" s="13"/>
      <c r="GR87" s="13"/>
      <c r="GS87" s="13"/>
      <c r="GT87" s="13"/>
      <c r="GU87" s="13"/>
      <c r="GV87" s="13"/>
      <c r="GW87" s="13"/>
      <c r="GX87" s="13"/>
      <c r="GY87" s="13"/>
      <c r="GZ87" s="13"/>
      <c r="HA87" s="13"/>
      <c r="HB87" s="13"/>
      <c r="HC87" s="13"/>
      <c r="HD87" s="13"/>
      <c r="HE87" s="13"/>
      <c r="HF87" s="13"/>
      <c r="HG87" s="13"/>
      <c r="HH87" s="13"/>
      <c r="HI87" s="13"/>
      <c r="HJ87" s="13"/>
      <c r="HK87" s="13"/>
      <c r="HL87" s="13"/>
      <c r="HM87" s="13"/>
      <c r="HN87" s="13"/>
      <c r="HO87" s="13"/>
      <c r="HP87" s="13"/>
      <c r="HQ87" s="13"/>
      <c r="HR87" s="13"/>
      <c r="HS87" s="13"/>
      <c r="HT87" s="13"/>
      <c r="HU87" s="13"/>
      <c r="HV87" s="13"/>
      <c r="HW87" s="13"/>
      <c r="HX87" s="13"/>
      <c r="HY87" s="13"/>
      <c r="HZ87" s="13"/>
      <c r="IA87" s="13"/>
      <c r="IB87" s="13"/>
      <c r="IC87" s="13"/>
      <c r="ID87" s="13"/>
      <c r="IE87" s="13"/>
      <c r="IF87" s="13"/>
      <c r="IG87" s="13"/>
      <c r="IH87" s="13"/>
      <c r="II87" s="13"/>
      <c r="IJ87" s="13"/>
    </row>
    <row r="88" spans="1:244" s="14" customFormat="1" ht="42" customHeight="1" x14ac:dyDescent="0.3">
      <c r="A88" s="142" t="s">
        <v>31</v>
      </c>
      <c r="B88" s="190" t="s">
        <v>274</v>
      </c>
      <c r="C88" s="144">
        <v>81406524.129999995</v>
      </c>
      <c r="D88" s="144">
        <v>47812542.130000003</v>
      </c>
      <c r="E88" s="144">
        <v>43562476.280000001</v>
      </c>
      <c r="F88" s="72">
        <f t="shared" si="37"/>
        <v>91.110981218182715</v>
      </c>
      <c r="G88" s="71">
        <f t="shared" si="38"/>
        <v>-4250065.8500000015</v>
      </c>
      <c r="H88" s="71">
        <v>4510151</v>
      </c>
      <c r="I88" s="71">
        <v>4510151</v>
      </c>
      <c r="J88" s="71">
        <v>10318989.640000001</v>
      </c>
      <c r="K88" s="73">
        <f t="shared" si="45"/>
        <v>228.79477072940574</v>
      </c>
      <c r="L88" s="71">
        <f t="shared" si="43"/>
        <v>5808838.6400000006</v>
      </c>
      <c r="M88" s="71">
        <f t="shared" si="39"/>
        <v>85916675.129999995</v>
      </c>
      <c r="N88" s="71">
        <f t="shared" si="39"/>
        <v>52322693.130000003</v>
      </c>
      <c r="O88" s="71">
        <f t="shared" si="39"/>
        <v>53881465.920000002</v>
      </c>
      <c r="P88" s="74">
        <f t="shared" si="40"/>
        <v>102.97915244180398</v>
      </c>
      <c r="Q88" s="71">
        <f t="shared" si="41"/>
        <v>1558772.7899999991</v>
      </c>
      <c r="R88" s="15"/>
      <c r="S88" s="15"/>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R88" s="13"/>
      <c r="BS88" s="13"/>
      <c r="BT88" s="13"/>
      <c r="BU88" s="13"/>
      <c r="BV88" s="13"/>
      <c r="BW88" s="13"/>
      <c r="BX88" s="13"/>
      <c r="BY88" s="13"/>
      <c r="BZ88" s="13"/>
      <c r="CA88" s="13"/>
      <c r="CB88" s="13"/>
      <c r="CC88" s="13"/>
      <c r="CD88" s="13"/>
      <c r="CE88" s="13"/>
      <c r="CF88" s="13"/>
      <c r="CG88" s="13"/>
      <c r="CH88" s="13"/>
      <c r="CI88" s="13"/>
      <c r="CJ88" s="13"/>
      <c r="CK88" s="13"/>
      <c r="CL88" s="13"/>
      <c r="CM88" s="13"/>
      <c r="CN88" s="13"/>
      <c r="CO88" s="13"/>
      <c r="CP88" s="13"/>
      <c r="CQ88" s="13"/>
      <c r="CR88" s="13"/>
      <c r="CS88" s="13"/>
      <c r="CT88" s="13"/>
      <c r="CU88" s="13"/>
      <c r="CV88" s="13"/>
      <c r="CW88" s="13"/>
      <c r="CX88" s="13"/>
      <c r="CY88" s="13"/>
      <c r="CZ88" s="13"/>
      <c r="DA88" s="13"/>
      <c r="DB88" s="13"/>
      <c r="DC88" s="13"/>
      <c r="DD88" s="13"/>
      <c r="DE88" s="13"/>
      <c r="DF88" s="13"/>
      <c r="DG88" s="13"/>
      <c r="DH88" s="13"/>
      <c r="DI88" s="13"/>
      <c r="DJ88" s="13"/>
      <c r="DK88" s="13"/>
      <c r="DL88" s="13"/>
      <c r="DM88" s="13"/>
      <c r="DN88" s="13"/>
      <c r="DO88" s="13"/>
      <c r="DP88" s="13"/>
      <c r="DQ88" s="13"/>
      <c r="DR88" s="13"/>
      <c r="DS88" s="13"/>
      <c r="DT88" s="13"/>
      <c r="DU88" s="13"/>
      <c r="DV88" s="13"/>
      <c r="DW88" s="13"/>
      <c r="DX88" s="13"/>
      <c r="DY88" s="13"/>
      <c r="DZ88" s="13"/>
      <c r="EA88" s="13"/>
      <c r="EB88" s="13"/>
      <c r="EC88" s="13"/>
      <c r="ED88" s="13"/>
      <c r="EE88" s="13"/>
      <c r="EF88" s="13"/>
      <c r="EG88" s="13"/>
      <c r="EH88" s="13"/>
      <c r="EI88" s="13"/>
      <c r="EJ88" s="13"/>
      <c r="EK88" s="13"/>
      <c r="EL88" s="13"/>
      <c r="EM88" s="13"/>
      <c r="EN88" s="13"/>
      <c r="EO88" s="13"/>
      <c r="EP88" s="13"/>
      <c r="EQ88" s="13"/>
      <c r="ER88" s="13"/>
      <c r="ES88" s="13"/>
      <c r="ET88" s="13"/>
      <c r="EU88" s="13"/>
      <c r="EV88" s="13"/>
      <c r="EW88" s="13"/>
      <c r="EX88" s="13"/>
      <c r="EY88" s="13"/>
      <c r="EZ88" s="13"/>
      <c r="FA88" s="13"/>
      <c r="FB88" s="13"/>
      <c r="FC88" s="13"/>
      <c r="FD88" s="13"/>
      <c r="FE88" s="13"/>
      <c r="FF88" s="13"/>
      <c r="FG88" s="13"/>
      <c r="FH88" s="13"/>
      <c r="FI88" s="13"/>
      <c r="FJ88" s="13"/>
      <c r="FK88" s="13"/>
      <c r="FL88" s="13"/>
      <c r="FM88" s="13"/>
      <c r="FN88" s="13"/>
      <c r="FO88" s="13"/>
      <c r="FP88" s="13"/>
      <c r="FQ88" s="13"/>
      <c r="FR88" s="13"/>
      <c r="FS88" s="13"/>
      <c r="FT88" s="13"/>
      <c r="FU88" s="13"/>
      <c r="FV88" s="13"/>
      <c r="FW88" s="13"/>
      <c r="FX88" s="13"/>
      <c r="FY88" s="13"/>
      <c r="FZ88" s="13"/>
      <c r="GA88" s="13"/>
      <c r="GB88" s="13"/>
      <c r="GC88" s="13"/>
      <c r="GD88" s="13"/>
      <c r="GE88" s="13"/>
      <c r="GF88" s="13"/>
      <c r="GG88" s="13"/>
      <c r="GH88" s="13"/>
      <c r="GI88" s="13"/>
      <c r="GJ88" s="13"/>
      <c r="GK88" s="13"/>
      <c r="GL88" s="13"/>
      <c r="GM88" s="13"/>
      <c r="GN88" s="13"/>
      <c r="GO88" s="13"/>
      <c r="GP88" s="13"/>
      <c r="GQ88" s="13"/>
      <c r="GR88" s="13"/>
      <c r="GS88" s="13"/>
      <c r="GT88" s="13"/>
      <c r="GU88" s="13"/>
      <c r="GV88" s="13"/>
      <c r="GW88" s="13"/>
      <c r="GX88" s="13"/>
      <c r="GY88" s="13"/>
      <c r="GZ88" s="13"/>
      <c r="HA88" s="13"/>
      <c r="HB88" s="13"/>
      <c r="HC88" s="13"/>
      <c r="HD88" s="13"/>
      <c r="HE88" s="13"/>
      <c r="HF88" s="13"/>
      <c r="HG88" s="13"/>
      <c r="HH88" s="13"/>
      <c r="HI88" s="13"/>
      <c r="HJ88" s="13"/>
      <c r="HK88" s="13"/>
      <c r="HL88" s="13"/>
      <c r="HM88" s="13"/>
      <c r="HN88" s="13"/>
      <c r="HO88" s="13"/>
      <c r="HP88" s="13"/>
      <c r="HQ88" s="13"/>
      <c r="HR88" s="13"/>
      <c r="HS88" s="13"/>
      <c r="HT88" s="13"/>
      <c r="HU88" s="13"/>
      <c r="HV88" s="13"/>
      <c r="HW88" s="13"/>
      <c r="HX88" s="13"/>
      <c r="HY88" s="13"/>
      <c r="HZ88" s="13"/>
      <c r="IA88" s="13"/>
      <c r="IB88" s="13"/>
      <c r="IC88" s="13"/>
      <c r="ID88" s="13"/>
      <c r="IE88" s="13"/>
      <c r="IF88" s="13"/>
      <c r="IG88" s="13"/>
      <c r="IH88" s="13"/>
      <c r="II88" s="13"/>
      <c r="IJ88" s="13"/>
    </row>
    <row r="89" spans="1:244" s="14" customFormat="1" ht="53.25" customHeight="1" x14ac:dyDescent="0.3">
      <c r="A89" s="142" t="s">
        <v>273</v>
      </c>
      <c r="B89" s="190" t="s">
        <v>275</v>
      </c>
      <c r="C89" s="144">
        <v>130236600</v>
      </c>
      <c r="D89" s="144">
        <v>116587800</v>
      </c>
      <c r="E89" s="144">
        <v>116587797.25</v>
      </c>
      <c r="F89" s="72">
        <f t="shared" si="37"/>
        <v>99.999997641262638</v>
      </c>
      <c r="G89" s="71">
        <f t="shared" si="38"/>
        <v>-2.75</v>
      </c>
      <c r="H89" s="71"/>
      <c r="I89" s="71"/>
      <c r="J89" s="71"/>
      <c r="K89" s="73"/>
      <c r="L89" s="71"/>
      <c r="M89" s="71">
        <f t="shared" si="39"/>
        <v>130236600</v>
      </c>
      <c r="N89" s="71">
        <f t="shared" si="39"/>
        <v>116587800</v>
      </c>
      <c r="O89" s="71">
        <f t="shared" si="39"/>
        <v>116587797.25</v>
      </c>
      <c r="P89" s="74">
        <f t="shared" si="40"/>
        <v>99.999997641262638</v>
      </c>
      <c r="Q89" s="71">
        <f t="shared" si="41"/>
        <v>-2.75</v>
      </c>
      <c r="R89" s="15"/>
      <c r="S89" s="15"/>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R89" s="13"/>
      <c r="BS89" s="13"/>
      <c r="BT89" s="13"/>
      <c r="BU89" s="13"/>
      <c r="BV89" s="13"/>
      <c r="BW89" s="13"/>
      <c r="BX89" s="13"/>
      <c r="BY89" s="13"/>
      <c r="BZ89" s="13"/>
      <c r="CA89" s="13"/>
      <c r="CB89" s="13"/>
      <c r="CC89" s="13"/>
      <c r="CD89" s="13"/>
      <c r="CE89" s="13"/>
      <c r="CF89" s="13"/>
      <c r="CG89" s="13"/>
      <c r="CH89" s="13"/>
      <c r="CI89" s="13"/>
      <c r="CJ89" s="13"/>
      <c r="CK89" s="13"/>
      <c r="CL89" s="13"/>
      <c r="CM89" s="13"/>
      <c r="CN89" s="13"/>
      <c r="CO89" s="13"/>
      <c r="CP89" s="13"/>
      <c r="CQ89" s="13"/>
      <c r="CR89" s="13"/>
      <c r="CS89" s="13"/>
      <c r="CT89" s="13"/>
      <c r="CU89" s="13"/>
      <c r="CV89" s="13"/>
      <c r="CW89" s="13"/>
      <c r="CX89" s="13"/>
      <c r="CY89" s="13"/>
      <c r="CZ89" s="13"/>
      <c r="DA89" s="13"/>
      <c r="DB89" s="13"/>
      <c r="DC89" s="13"/>
      <c r="DD89" s="13"/>
      <c r="DE89" s="13"/>
      <c r="DF89" s="13"/>
      <c r="DG89" s="13"/>
      <c r="DH89" s="13"/>
      <c r="DI89" s="13"/>
      <c r="DJ89" s="13"/>
      <c r="DK89" s="13"/>
      <c r="DL89" s="13"/>
      <c r="DM89" s="13"/>
      <c r="DN89" s="13"/>
      <c r="DO89" s="13"/>
      <c r="DP89" s="13"/>
      <c r="DQ89" s="13"/>
      <c r="DR89" s="13"/>
      <c r="DS89" s="13"/>
      <c r="DT89" s="13"/>
      <c r="DU89" s="13"/>
      <c r="DV89" s="13"/>
      <c r="DW89" s="13"/>
      <c r="DX89" s="13"/>
      <c r="DY89" s="13"/>
      <c r="DZ89" s="13"/>
      <c r="EA89" s="13"/>
      <c r="EB89" s="13"/>
      <c r="EC89" s="13"/>
      <c r="ED89" s="13"/>
      <c r="EE89" s="13"/>
      <c r="EF89" s="13"/>
      <c r="EG89" s="13"/>
      <c r="EH89" s="13"/>
      <c r="EI89" s="13"/>
      <c r="EJ89" s="13"/>
      <c r="EK89" s="13"/>
      <c r="EL89" s="13"/>
      <c r="EM89" s="13"/>
      <c r="EN89" s="13"/>
      <c r="EO89" s="13"/>
      <c r="EP89" s="13"/>
      <c r="EQ89" s="13"/>
      <c r="ER89" s="13"/>
      <c r="ES89" s="13"/>
      <c r="ET89" s="13"/>
      <c r="EU89" s="13"/>
      <c r="EV89" s="13"/>
      <c r="EW89" s="13"/>
      <c r="EX89" s="13"/>
      <c r="EY89" s="13"/>
      <c r="EZ89" s="13"/>
      <c r="FA89" s="13"/>
      <c r="FB89" s="13"/>
      <c r="FC89" s="13"/>
      <c r="FD89" s="13"/>
      <c r="FE89" s="13"/>
      <c r="FF89" s="13"/>
      <c r="FG89" s="13"/>
      <c r="FH89" s="13"/>
      <c r="FI89" s="13"/>
      <c r="FJ89" s="13"/>
      <c r="FK89" s="13"/>
      <c r="FL89" s="13"/>
      <c r="FM89" s="13"/>
      <c r="FN89" s="13"/>
      <c r="FO89" s="13"/>
      <c r="FP89" s="13"/>
      <c r="FQ89" s="13"/>
      <c r="FR89" s="13"/>
      <c r="FS89" s="13"/>
      <c r="FT89" s="13"/>
      <c r="FU89" s="13"/>
      <c r="FV89" s="13"/>
      <c r="FW89" s="13"/>
      <c r="FX89" s="13"/>
      <c r="FY89" s="13"/>
      <c r="FZ89" s="13"/>
      <c r="GA89" s="13"/>
      <c r="GB89" s="13"/>
      <c r="GC89" s="13"/>
      <c r="GD89" s="13"/>
      <c r="GE89" s="13"/>
      <c r="GF89" s="13"/>
      <c r="GG89" s="13"/>
      <c r="GH89" s="13"/>
      <c r="GI89" s="13"/>
      <c r="GJ89" s="13"/>
      <c r="GK89" s="13"/>
      <c r="GL89" s="13"/>
      <c r="GM89" s="13"/>
      <c r="GN89" s="13"/>
      <c r="GO89" s="13"/>
      <c r="GP89" s="13"/>
      <c r="GQ89" s="13"/>
      <c r="GR89" s="13"/>
      <c r="GS89" s="13"/>
      <c r="GT89" s="13"/>
      <c r="GU89" s="13"/>
      <c r="GV89" s="13"/>
      <c r="GW89" s="13"/>
      <c r="GX89" s="13"/>
      <c r="GY89" s="13"/>
      <c r="GZ89" s="13"/>
      <c r="HA89" s="13"/>
      <c r="HB89" s="13"/>
      <c r="HC89" s="13"/>
      <c r="HD89" s="13"/>
      <c r="HE89" s="13"/>
      <c r="HF89" s="13"/>
      <c r="HG89" s="13"/>
      <c r="HH89" s="13"/>
      <c r="HI89" s="13"/>
      <c r="HJ89" s="13"/>
      <c r="HK89" s="13"/>
      <c r="HL89" s="13"/>
      <c r="HM89" s="13"/>
      <c r="HN89" s="13"/>
      <c r="HO89" s="13"/>
      <c r="HP89" s="13"/>
      <c r="HQ89" s="13"/>
      <c r="HR89" s="13"/>
      <c r="HS89" s="13"/>
      <c r="HT89" s="13"/>
      <c r="HU89" s="13"/>
      <c r="HV89" s="13"/>
      <c r="HW89" s="13"/>
      <c r="HX89" s="13"/>
      <c r="HY89" s="13"/>
      <c r="HZ89" s="13"/>
      <c r="IA89" s="13"/>
      <c r="IB89" s="13"/>
      <c r="IC89" s="13"/>
      <c r="ID89" s="13"/>
      <c r="IE89" s="13"/>
      <c r="IF89" s="13"/>
      <c r="IG89" s="13"/>
      <c r="IH89" s="13"/>
      <c r="II89" s="13"/>
      <c r="IJ89" s="13"/>
    </row>
    <row r="90" spans="1:244" s="14" customFormat="1" ht="172.5" hidden="1" customHeight="1" x14ac:dyDescent="0.3">
      <c r="A90" s="142" t="s">
        <v>276</v>
      </c>
      <c r="B90" s="143" t="s">
        <v>277</v>
      </c>
      <c r="C90" s="144">
        <v>0</v>
      </c>
      <c r="D90" s="144">
        <v>0</v>
      </c>
      <c r="E90" s="144">
        <v>0</v>
      </c>
      <c r="F90" s="72">
        <v>0</v>
      </c>
      <c r="G90" s="71">
        <f t="shared" si="38"/>
        <v>0</v>
      </c>
      <c r="H90" s="71">
        <v>0</v>
      </c>
      <c r="I90" s="71">
        <v>0</v>
      </c>
      <c r="J90" s="71">
        <v>0</v>
      </c>
      <c r="K90" s="73">
        <v>0</v>
      </c>
      <c r="L90" s="71">
        <f t="shared" si="43"/>
        <v>0</v>
      </c>
      <c r="M90" s="71">
        <f t="shared" si="39"/>
        <v>0</v>
      </c>
      <c r="N90" s="71">
        <f t="shared" si="39"/>
        <v>0</v>
      </c>
      <c r="O90" s="71">
        <f t="shared" si="39"/>
        <v>0</v>
      </c>
      <c r="P90" s="74">
        <v>0</v>
      </c>
      <c r="Q90" s="71">
        <f t="shared" si="41"/>
        <v>0</v>
      </c>
      <c r="R90" s="15"/>
      <c r="S90" s="15"/>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R90" s="13"/>
      <c r="BS90" s="13"/>
      <c r="BT90" s="13"/>
      <c r="BU90" s="13"/>
      <c r="BV90" s="13"/>
      <c r="BW90" s="13"/>
      <c r="BX90" s="13"/>
      <c r="BY90" s="13"/>
      <c r="BZ90" s="13"/>
      <c r="CA90" s="13"/>
      <c r="CB90" s="13"/>
      <c r="CC90" s="13"/>
      <c r="CD90" s="13"/>
      <c r="CE90" s="13"/>
      <c r="CF90" s="13"/>
      <c r="CG90" s="13"/>
      <c r="CH90" s="13"/>
      <c r="CI90" s="13"/>
      <c r="CJ90" s="13"/>
      <c r="CK90" s="13"/>
      <c r="CL90" s="13"/>
      <c r="CM90" s="13"/>
      <c r="CN90" s="13"/>
      <c r="CO90" s="13"/>
      <c r="CP90" s="13"/>
      <c r="CQ90" s="13"/>
      <c r="CR90" s="13"/>
      <c r="CS90" s="13"/>
      <c r="CT90" s="13"/>
      <c r="CU90" s="13"/>
      <c r="CV90" s="13"/>
      <c r="CW90" s="13"/>
      <c r="CX90" s="13"/>
      <c r="CY90" s="13"/>
      <c r="CZ90" s="13"/>
      <c r="DA90" s="13"/>
      <c r="DB90" s="13"/>
      <c r="DC90" s="13"/>
      <c r="DD90" s="13"/>
      <c r="DE90" s="13"/>
      <c r="DF90" s="13"/>
      <c r="DG90" s="13"/>
      <c r="DH90" s="13"/>
      <c r="DI90" s="13"/>
      <c r="DJ90" s="13"/>
      <c r="DK90" s="13"/>
      <c r="DL90" s="13"/>
      <c r="DM90" s="13"/>
      <c r="DN90" s="13"/>
      <c r="DO90" s="13"/>
      <c r="DP90" s="13"/>
      <c r="DQ90" s="13"/>
      <c r="DR90" s="13"/>
      <c r="DS90" s="13"/>
      <c r="DT90" s="13"/>
      <c r="DU90" s="13"/>
      <c r="DV90" s="13"/>
      <c r="DW90" s="13"/>
      <c r="DX90" s="13"/>
      <c r="DY90" s="13"/>
      <c r="DZ90" s="13"/>
      <c r="EA90" s="13"/>
      <c r="EB90" s="13"/>
      <c r="EC90" s="13"/>
      <c r="ED90" s="13"/>
      <c r="EE90" s="13"/>
      <c r="EF90" s="13"/>
      <c r="EG90" s="13"/>
      <c r="EH90" s="13"/>
      <c r="EI90" s="13"/>
      <c r="EJ90" s="13"/>
      <c r="EK90" s="13"/>
      <c r="EL90" s="13"/>
      <c r="EM90" s="13"/>
      <c r="EN90" s="13"/>
      <c r="EO90" s="13"/>
      <c r="EP90" s="13"/>
      <c r="EQ90" s="13"/>
      <c r="ER90" s="13"/>
      <c r="ES90" s="13"/>
      <c r="ET90" s="13"/>
      <c r="EU90" s="13"/>
      <c r="EV90" s="13"/>
      <c r="EW90" s="13"/>
      <c r="EX90" s="13"/>
      <c r="EY90" s="13"/>
      <c r="EZ90" s="13"/>
      <c r="FA90" s="13"/>
      <c r="FB90" s="13"/>
      <c r="FC90" s="13"/>
      <c r="FD90" s="13"/>
      <c r="FE90" s="13"/>
      <c r="FF90" s="13"/>
      <c r="FG90" s="13"/>
      <c r="FH90" s="13"/>
      <c r="FI90" s="13"/>
      <c r="FJ90" s="13"/>
      <c r="FK90" s="13"/>
      <c r="FL90" s="13"/>
      <c r="FM90" s="13"/>
      <c r="FN90" s="13"/>
      <c r="FO90" s="13"/>
      <c r="FP90" s="13"/>
      <c r="FQ90" s="13"/>
      <c r="FR90" s="13"/>
      <c r="FS90" s="13"/>
      <c r="FT90" s="13"/>
      <c r="FU90" s="13"/>
      <c r="FV90" s="13"/>
      <c r="FW90" s="13"/>
      <c r="FX90" s="13"/>
      <c r="FY90" s="13"/>
      <c r="FZ90" s="13"/>
      <c r="GA90" s="13"/>
      <c r="GB90" s="13"/>
      <c r="GC90" s="13"/>
      <c r="GD90" s="13"/>
      <c r="GE90" s="13"/>
      <c r="GF90" s="13"/>
      <c r="GG90" s="13"/>
      <c r="GH90" s="13"/>
      <c r="GI90" s="13"/>
      <c r="GJ90" s="13"/>
      <c r="GK90" s="13"/>
      <c r="GL90" s="13"/>
      <c r="GM90" s="13"/>
      <c r="GN90" s="13"/>
      <c r="GO90" s="13"/>
      <c r="GP90" s="13"/>
      <c r="GQ90" s="13"/>
      <c r="GR90" s="13"/>
      <c r="GS90" s="13"/>
      <c r="GT90" s="13"/>
      <c r="GU90" s="13"/>
      <c r="GV90" s="13"/>
      <c r="GW90" s="13"/>
      <c r="GX90" s="13"/>
      <c r="GY90" s="13"/>
      <c r="GZ90" s="13"/>
      <c r="HA90" s="13"/>
      <c r="HB90" s="13"/>
      <c r="HC90" s="13"/>
      <c r="HD90" s="13"/>
      <c r="HE90" s="13"/>
      <c r="HF90" s="13"/>
      <c r="HG90" s="13"/>
      <c r="HH90" s="13"/>
      <c r="HI90" s="13"/>
      <c r="HJ90" s="13"/>
      <c r="HK90" s="13"/>
      <c r="HL90" s="13"/>
      <c r="HM90" s="13"/>
      <c r="HN90" s="13"/>
      <c r="HO90" s="13"/>
      <c r="HP90" s="13"/>
      <c r="HQ90" s="13"/>
      <c r="HR90" s="13"/>
      <c r="HS90" s="13"/>
      <c r="HT90" s="13"/>
      <c r="HU90" s="13"/>
      <c r="HV90" s="13"/>
      <c r="HW90" s="13"/>
      <c r="HX90" s="13"/>
      <c r="HY90" s="13"/>
      <c r="HZ90" s="13"/>
      <c r="IA90" s="13"/>
      <c r="IB90" s="13"/>
      <c r="IC90" s="13"/>
      <c r="ID90" s="13"/>
      <c r="IE90" s="13"/>
      <c r="IF90" s="13"/>
      <c r="IG90" s="13"/>
      <c r="IH90" s="13"/>
      <c r="II90" s="13"/>
      <c r="IJ90" s="13"/>
    </row>
    <row r="91" spans="1:244" s="14" customFormat="1" ht="58.5" customHeight="1" x14ac:dyDescent="0.3">
      <c r="A91" s="142" t="s">
        <v>279</v>
      </c>
      <c r="B91" s="143" t="s">
        <v>278</v>
      </c>
      <c r="C91" s="144">
        <v>9953728</v>
      </c>
      <c r="D91" s="144">
        <v>5963058</v>
      </c>
      <c r="E91" s="144">
        <v>5790100.7599999998</v>
      </c>
      <c r="F91" s="72">
        <f t="shared" si="37"/>
        <v>97.099521084651528</v>
      </c>
      <c r="G91" s="71">
        <f t="shared" si="38"/>
        <v>-172957.24000000022</v>
      </c>
      <c r="H91" s="71"/>
      <c r="I91" s="71"/>
      <c r="J91" s="71"/>
      <c r="K91" s="73"/>
      <c r="L91" s="71"/>
      <c r="M91" s="71">
        <f t="shared" si="39"/>
        <v>9953728</v>
      </c>
      <c r="N91" s="71">
        <f t="shared" si="39"/>
        <v>5963058</v>
      </c>
      <c r="O91" s="71">
        <f t="shared" si="39"/>
        <v>5790100.7599999998</v>
      </c>
      <c r="P91" s="74">
        <f t="shared" si="40"/>
        <v>97.099521084651528</v>
      </c>
      <c r="Q91" s="71">
        <f t="shared" si="41"/>
        <v>-172957.24000000022</v>
      </c>
      <c r="R91" s="15"/>
      <c r="S91" s="15"/>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R91" s="13"/>
      <c r="BS91" s="13"/>
      <c r="BT91" s="13"/>
      <c r="BU91" s="13"/>
      <c r="BV91" s="13"/>
      <c r="BW91" s="13"/>
      <c r="BX91" s="13"/>
      <c r="BY91" s="13"/>
      <c r="BZ91" s="13"/>
      <c r="CA91" s="13"/>
      <c r="CB91" s="13"/>
      <c r="CC91" s="13"/>
      <c r="CD91" s="13"/>
      <c r="CE91" s="13"/>
      <c r="CF91" s="13"/>
      <c r="CG91" s="13"/>
      <c r="CH91" s="13"/>
      <c r="CI91" s="13"/>
      <c r="CJ91" s="13"/>
      <c r="CK91" s="13"/>
      <c r="CL91" s="13"/>
      <c r="CM91" s="13"/>
      <c r="CN91" s="13"/>
      <c r="CO91" s="13"/>
      <c r="CP91" s="13"/>
      <c r="CQ91" s="13"/>
      <c r="CR91" s="13"/>
      <c r="CS91" s="13"/>
      <c r="CT91" s="13"/>
      <c r="CU91" s="13"/>
      <c r="CV91" s="13"/>
      <c r="CW91" s="13"/>
      <c r="CX91" s="13"/>
      <c r="CY91" s="13"/>
      <c r="CZ91" s="13"/>
      <c r="DA91" s="13"/>
      <c r="DB91" s="13"/>
      <c r="DC91" s="13"/>
      <c r="DD91" s="13"/>
      <c r="DE91" s="13"/>
      <c r="DF91" s="13"/>
      <c r="DG91" s="13"/>
      <c r="DH91" s="13"/>
      <c r="DI91" s="13"/>
      <c r="DJ91" s="13"/>
      <c r="DK91" s="13"/>
      <c r="DL91" s="13"/>
      <c r="DM91" s="13"/>
      <c r="DN91" s="13"/>
      <c r="DO91" s="13"/>
      <c r="DP91" s="13"/>
      <c r="DQ91" s="13"/>
      <c r="DR91" s="13"/>
      <c r="DS91" s="13"/>
      <c r="DT91" s="13"/>
      <c r="DU91" s="13"/>
      <c r="DV91" s="13"/>
      <c r="DW91" s="13"/>
      <c r="DX91" s="13"/>
      <c r="DY91" s="13"/>
      <c r="DZ91" s="13"/>
      <c r="EA91" s="13"/>
      <c r="EB91" s="13"/>
      <c r="EC91" s="13"/>
      <c r="ED91" s="13"/>
      <c r="EE91" s="13"/>
      <c r="EF91" s="13"/>
      <c r="EG91" s="13"/>
      <c r="EH91" s="13"/>
      <c r="EI91" s="13"/>
      <c r="EJ91" s="13"/>
      <c r="EK91" s="13"/>
      <c r="EL91" s="13"/>
      <c r="EM91" s="13"/>
      <c r="EN91" s="13"/>
      <c r="EO91" s="13"/>
      <c r="EP91" s="13"/>
      <c r="EQ91" s="13"/>
      <c r="ER91" s="13"/>
      <c r="ES91" s="13"/>
      <c r="ET91" s="13"/>
      <c r="EU91" s="13"/>
      <c r="EV91" s="13"/>
      <c r="EW91" s="13"/>
      <c r="EX91" s="13"/>
      <c r="EY91" s="13"/>
      <c r="EZ91" s="13"/>
      <c r="FA91" s="13"/>
      <c r="FB91" s="13"/>
      <c r="FC91" s="13"/>
      <c r="FD91" s="13"/>
      <c r="FE91" s="13"/>
      <c r="FF91" s="13"/>
      <c r="FG91" s="13"/>
      <c r="FH91" s="13"/>
      <c r="FI91" s="13"/>
      <c r="FJ91" s="13"/>
      <c r="FK91" s="13"/>
      <c r="FL91" s="13"/>
      <c r="FM91" s="13"/>
      <c r="FN91" s="13"/>
      <c r="FO91" s="13"/>
      <c r="FP91" s="13"/>
      <c r="FQ91" s="13"/>
      <c r="FR91" s="13"/>
      <c r="FS91" s="13"/>
      <c r="FT91" s="13"/>
      <c r="FU91" s="13"/>
      <c r="FV91" s="13"/>
      <c r="FW91" s="13"/>
      <c r="FX91" s="13"/>
      <c r="FY91" s="13"/>
      <c r="FZ91" s="13"/>
      <c r="GA91" s="13"/>
      <c r="GB91" s="13"/>
      <c r="GC91" s="13"/>
      <c r="GD91" s="13"/>
      <c r="GE91" s="13"/>
      <c r="GF91" s="13"/>
      <c r="GG91" s="13"/>
      <c r="GH91" s="13"/>
      <c r="GI91" s="13"/>
      <c r="GJ91" s="13"/>
      <c r="GK91" s="13"/>
      <c r="GL91" s="13"/>
      <c r="GM91" s="13"/>
      <c r="GN91" s="13"/>
      <c r="GO91" s="13"/>
      <c r="GP91" s="13"/>
      <c r="GQ91" s="13"/>
      <c r="GR91" s="13"/>
      <c r="GS91" s="13"/>
      <c r="GT91" s="13"/>
      <c r="GU91" s="13"/>
      <c r="GV91" s="13"/>
      <c r="GW91" s="13"/>
      <c r="GX91" s="13"/>
      <c r="GY91" s="13"/>
      <c r="GZ91" s="13"/>
      <c r="HA91" s="13"/>
      <c r="HB91" s="13"/>
      <c r="HC91" s="13"/>
      <c r="HD91" s="13"/>
      <c r="HE91" s="13"/>
      <c r="HF91" s="13"/>
      <c r="HG91" s="13"/>
      <c r="HH91" s="13"/>
      <c r="HI91" s="13"/>
      <c r="HJ91" s="13"/>
      <c r="HK91" s="13"/>
      <c r="HL91" s="13"/>
      <c r="HM91" s="13"/>
      <c r="HN91" s="13"/>
      <c r="HO91" s="13"/>
      <c r="HP91" s="13"/>
      <c r="HQ91" s="13"/>
      <c r="HR91" s="13"/>
      <c r="HS91" s="13"/>
      <c r="HT91" s="13"/>
      <c r="HU91" s="13"/>
      <c r="HV91" s="13"/>
      <c r="HW91" s="13"/>
      <c r="HX91" s="13"/>
      <c r="HY91" s="13"/>
      <c r="HZ91" s="13"/>
      <c r="IA91" s="13"/>
      <c r="IB91" s="13"/>
      <c r="IC91" s="13"/>
      <c r="ID91" s="13"/>
      <c r="IE91" s="13"/>
      <c r="IF91" s="13"/>
      <c r="IG91" s="13"/>
      <c r="IH91" s="13"/>
      <c r="II91" s="13"/>
      <c r="IJ91" s="13"/>
    </row>
    <row r="92" spans="1:244" s="14" customFormat="1" ht="31.5" customHeight="1" x14ac:dyDescent="0.3">
      <c r="A92" s="142" t="s">
        <v>280</v>
      </c>
      <c r="B92" s="190" t="s">
        <v>281</v>
      </c>
      <c r="C92" s="144">
        <v>14595806</v>
      </c>
      <c r="D92" s="144">
        <v>9485232</v>
      </c>
      <c r="E92" s="144">
        <v>8261446.46</v>
      </c>
      <c r="F92" s="72">
        <f t="shared" si="37"/>
        <v>87.097990433971461</v>
      </c>
      <c r="G92" s="71">
        <f t="shared" si="38"/>
        <v>-1223785.54</v>
      </c>
      <c r="H92" s="71">
        <v>999870</v>
      </c>
      <c r="I92" s="71">
        <v>999870</v>
      </c>
      <c r="J92" s="71">
        <v>508947.76</v>
      </c>
      <c r="K92" s="73">
        <f t="shared" si="45"/>
        <v>50.901393181113541</v>
      </c>
      <c r="L92" s="71">
        <f t="shared" si="43"/>
        <v>-490922.23999999999</v>
      </c>
      <c r="M92" s="71">
        <f t="shared" si="39"/>
        <v>15595676</v>
      </c>
      <c r="N92" s="71">
        <f t="shared" si="39"/>
        <v>10485102</v>
      </c>
      <c r="O92" s="71">
        <f t="shared" si="39"/>
        <v>8770394.2200000007</v>
      </c>
      <c r="P92" s="74">
        <f t="shared" si="40"/>
        <v>83.646246073714877</v>
      </c>
      <c r="Q92" s="71">
        <f t="shared" si="41"/>
        <v>-1714707.7799999993</v>
      </c>
      <c r="R92" s="15"/>
      <c r="S92" s="15"/>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R92" s="13"/>
      <c r="BS92" s="13"/>
      <c r="BT92" s="13"/>
      <c r="BU92" s="13"/>
      <c r="BV92" s="13"/>
      <c r="BW92" s="13"/>
      <c r="BX92" s="13"/>
      <c r="BY92" s="13"/>
      <c r="BZ92" s="13"/>
      <c r="CA92" s="13"/>
      <c r="CB92" s="13"/>
      <c r="CC92" s="13"/>
      <c r="CD92" s="13"/>
      <c r="CE92" s="13"/>
      <c r="CF92" s="13"/>
      <c r="CG92" s="13"/>
      <c r="CH92" s="13"/>
      <c r="CI92" s="13"/>
      <c r="CJ92" s="13"/>
      <c r="CK92" s="13"/>
      <c r="CL92" s="13"/>
      <c r="CM92" s="13"/>
      <c r="CN92" s="13"/>
      <c r="CO92" s="13"/>
      <c r="CP92" s="13"/>
      <c r="CQ92" s="13"/>
      <c r="CR92" s="13"/>
      <c r="CS92" s="13"/>
      <c r="CT92" s="13"/>
      <c r="CU92" s="13"/>
      <c r="CV92" s="13"/>
      <c r="CW92" s="13"/>
      <c r="CX92" s="13"/>
      <c r="CY92" s="13"/>
      <c r="CZ92" s="13"/>
      <c r="DA92" s="13"/>
      <c r="DB92" s="13"/>
      <c r="DC92" s="13"/>
      <c r="DD92" s="13"/>
      <c r="DE92" s="13"/>
      <c r="DF92" s="13"/>
      <c r="DG92" s="13"/>
      <c r="DH92" s="13"/>
      <c r="DI92" s="13"/>
      <c r="DJ92" s="13"/>
      <c r="DK92" s="13"/>
      <c r="DL92" s="13"/>
      <c r="DM92" s="13"/>
      <c r="DN92" s="13"/>
      <c r="DO92" s="13"/>
      <c r="DP92" s="13"/>
      <c r="DQ92" s="13"/>
      <c r="DR92" s="13"/>
      <c r="DS92" s="13"/>
      <c r="DT92" s="13"/>
      <c r="DU92" s="13"/>
      <c r="DV92" s="13"/>
      <c r="DW92" s="13"/>
      <c r="DX92" s="13"/>
      <c r="DY92" s="13"/>
      <c r="DZ92" s="13"/>
      <c r="EA92" s="13"/>
      <c r="EB92" s="13"/>
      <c r="EC92" s="13"/>
      <c r="ED92" s="13"/>
      <c r="EE92" s="13"/>
      <c r="EF92" s="13"/>
      <c r="EG92" s="13"/>
      <c r="EH92" s="13"/>
      <c r="EI92" s="13"/>
      <c r="EJ92" s="13"/>
      <c r="EK92" s="13"/>
      <c r="EL92" s="13"/>
      <c r="EM92" s="13"/>
      <c r="EN92" s="13"/>
      <c r="EO92" s="13"/>
      <c r="EP92" s="13"/>
      <c r="EQ92" s="13"/>
      <c r="ER92" s="13"/>
      <c r="ES92" s="13"/>
      <c r="ET92" s="13"/>
      <c r="EU92" s="13"/>
      <c r="EV92" s="13"/>
      <c r="EW92" s="13"/>
      <c r="EX92" s="13"/>
      <c r="EY92" s="13"/>
      <c r="EZ92" s="13"/>
      <c r="FA92" s="13"/>
      <c r="FB92" s="13"/>
      <c r="FC92" s="13"/>
      <c r="FD92" s="13"/>
      <c r="FE92" s="13"/>
      <c r="FF92" s="13"/>
      <c r="FG92" s="13"/>
      <c r="FH92" s="13"/>
      <c r="FI92" s="13"/>
      <c r="FJ92" s="13"/>
      <c r="FK92" s="13"/>
      <c r="FL92" s="13"/>
      <c r="FM92" s="13"/>
      <c r="FN92" s="13"/>
      <c r="FO92" s="13"/>
      <c r="FP92" s="13"/>
      <c r="FQ92" s="13"/>
      <c r="FR92" s="13"/>
      <c r="FS92" s="13"/>
      <c r="FT92" s="13"/>
      <c r="FU92" s="13"/>
      <c r="FV92" s="13"/>
      <c r="FW92" s="13"/>
      <c r="FX92" s="13"/>
      <c r="FY92" s="13"/>
      <c r="FZ92" s="13"/>
      <c r="GA92" s="13"/>
      <c r="GB92" s="13"/>
      <c r="GC92" s="13"/>
      <c r="GD92" s="13"/>
      <c r="GE92" s="13"/>
      <c r="GF92" s="13"/>
      <c r="GG92" s="13"/>
      <c r="GH92" s="13"/>
      <c r="GI92" s="13"/>
      <c r="GJ92" s="13"/>
      <c r="GK92" s="13"/>
      <c r="GL92" s="13"/>
      <c r="GM92" s="13"/>
      <c r="GN92" s="13"/>
      <c r="GO92" s="13"/>
      <c r="GP92" s="13"/>
      <c r="GQ92" s="13"/>
      <c r="GR92" s="13"/>
      <c r="GS92" s="13"/>
      <c r="GT92" s="13"/>
      <c r="GU92" s="13"/>
      <c r="GV92" s="13"/>
      <c r="GW92" s="13"/>
      <c r="GX92" s="13"/>
      <c r="GY92" s="13"/>
      <c r="GZ92" s="13"/>
      <c r="HA92" s="13"/>
      <c r="HB92" s="13"/>
      <c r="HC92" s="13"/>
      <c r="HD92" s="13"/>
      <c r="HE92" s="13"/>
      <c r="HF92" s="13"/>
      <c r="HG92" s="13"/>
      <c r="HH92" s="13"/>
      <c r="HI92" s="13"/>
      <c r="HJ92" s="13"/>
      <c r="HK92" s="13"/>
      <c r="HL92" s="13"/>
      <c r="HM92" s="13"/>
      <c r="HN92" s="13"/>
      <c r="HO92" s="13"/>
      <c r="HP92" s="13"/>
      <c r="HQ92" s="13"/>
      <c r="HR92" s="13"/>
      <c r="HS92" s="13"/>
      <c r="HT92" s="13"/>
      <c r="HU92" s="13"/>
      <c r="HV92" s="13"/>
      <c r="HW92" s="13"/>
      <c r="HX92" s="13"/>
      <c r="HY92" s="13"/>
      <c r="HZ92" s="13"/>
      <c r="IA92" s="13"/>
      <c r="IB92" s="13"/>
      <c r="IC92" s="13"/>
      <c r="ID92" s="13"/>
      <c r="IE92" s="13"/>
      <c r="IF92" s="13"/>
      <c r="IG92" s="13"/>
      <c r="IH92" s="13"/>
      <c r="II92" s="13"/>
      <c r="IJ92" s="13"/>
    </row>
    <row r="93" spans="1:244" s="7" customFormat="1" ht="42.75" hidden="1" customHeight="1" x14ac:dyDescent="0.3">
      <c r="A93" s="55"/>
      <c r="B93" s="61"/>
      <c r="C93" s="81"/>
      <c r="D93" s="81"/>
      <c r="E93" s="81"/>
      <c r="F93" s="68" t="e">
        <f t="shared" si="37"/>
        <v>#DIV/0!</v>
      </c>
      <c r="G93" s="67">
        <f t="shared" si="38"/>
        <v>0</v>
      </c>
      <c r="H93" s="67"/>
      <c r="I93" s="67"/>
      <c r="J93" s="67"/>
      <c r="K93" s="73" t="e">
        <f t="shared" si="45"/>
        <v>#DIV/0!</v>
      </c>
      <c r="L93" s="71">
        <f t="shared" si="43"/>
        <v>0</v>
      </c>
      <c r="M93" s="67">
        <f t="shared" si="39"/>
        <v>0</v>
      </c>
      <c r="N93" s="67">
        <f t="shared" si="39"/>
        <v>0</v>
      </c>
      <c r="O93" s="67">
        <f t="shared" si="39"/>
        <v>0</v>
      </c>
      <c r="P93" s="70" t="e">
        <f t="shared" si="40"/>
        <v>#DIV/0!</v>
      </c>
      <c r="Q93" s="67">
        <f t="shared" si="41"/>
        <v>0</v>
      </c>
      <c r="R93" s="15"/>
      <c r="S93" s="15"/>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row>
    <row r="94" spans="1:244" s="14" customFormat="1" ht="46.5" customHeight="1" x14ac:dyDescent="0.3">
      <c r="A94" s="139" t="s">
        <v>282</v>
      </c>
      <c r="B94" s="145" t="s">
        <v>99</v>
      </c>
      <c r="C94" s="144">
        <f>SUM(C95:C96)</f>
        <v>983070</v>
      </c>
      <c r="D94" s="144">
        <f>SUM(D95:D96)</f>
        <v>905210</v>
      </c>
      <c r="E94" s="144">
        <f>SUM(E95:E96)</f>
        <v>629587.5</v>
      </c>
      <c r="F94" s="72">
        <f t="shared" si="37"/>
        <v>69.551540526507665</v>
      </c>
      <c r="G94" s="71">
        <f t="shared" si="38"/>
        <v>-275622.5</v>
      </c>
      <c r="H94" s="71"/>
      <c r="I94" s="71"/>
      <c r="J94" s="71"/>
      <c r="K94" s="73"/>
      <c r="L94" s="71"/>
      <c r="M94" s="71">
        <f t="shared" si="39"/>
        <v>983070</v>
      </c>
      <c r="N94" s="71">
        <f t="shared" si="39"/>
        <v>905210</v>
      </c>
      <c r="O94" s="71">
        <f t="shared" si="39"/>
        <v>629587.5</v>
      </c>
      <c r="P94" s="74">
        <f t="shared" si="40"/>
        <v>69.551540526507665</v>
      </c>
      <c r="Q94" s="71">
        <f t="shared" si="41"/>
        <v>-275622.5</v>
      </c>
      <c r="R94" s="15"/>
      <c r="S94" s="15"/>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c r="BS94" s="13"/>
      <c r="BT94" s="13"/>
      <c r="BU94" s="13"/>
      <c r="BV94" s="13"/>
      <c r="BW94" s="13"/>
      <c r="BX94" s="13"/>
      <c r="BY94" s="13"/>
      <c r="BZ94" s="13"/>
      <c r="CA94" s="13"/>
      <c r="CB94" s="13"/>
      <c r="CC94" s="13"/>
      <c r="CD94" s="13"/>
      <c r="CE94" s="13"/>
      <c r="CF94" s="13"/>
      <c r="CG94" s="13"/>
      <c r="CH94" s="13"/>
      <c r="CI94" s="13"/>
      <c r="CJ94" s="13"/>
      <c r="CK94" s="13"/>
      <c r="CL94" s="13"/>
      <c r="CM94" s="13"/>
      <c r="CN94" s="13"/>
      <c r="CO94" s="13"/>
      <c r="CP94" s="13"/>
      <c r="CQ94" s="13"/>
      <c r="CR94" s="13"/>
      <c r="CS94" s="13"/>
      <c r="CT94" s="13"/>
      <c r="CU94" s="13"/>
      <c r="CV94" s="13"/>
      <c r="CW94" s="13"/>
      <c r="CX94" s="13"/>
      <c r="CY94" s="13"/>
      <c r="CZ94" s="13"/>
      <c r="DA94" s="13"/>
      <c r="DB94" s="13"/>
      <c r="DC94" s="13"/>
      <c r="DD94" s="13"/>
      <c r="DE94" s="13"/>
      <c r="DF94" s="13"/>
      <c r="DG94" s="13"/>
      <c r="DH94" s="13"/>
      <c r="DI94" s="13"/>
      <c r="DJ94" s="13"/>
      <c r="DK94" s="13"/>
      <c r="DL94" s="13"/>
      <c r="DM94" s="13"/>
      <c r="DN94" s="13"/>
      <c r="DO94" s="13"/>
      <c r="DP94" s="13"/>
      <c r="DQ94" s="13"/>
      <c r="DR94" s="13"/>
      <c r="DS94" s="13"/>
      <c r="DT94" s="13"/>
      <c r="DU94" s="13"/>
      <c r="DV94" s="13"/>
      <c r="DW94" s="13"/>
      <c r="DX94" s="13"/>
      <c r="DY94" s="13"/>
      <c r="DZ94" s="13"/>
      <c r="EA94" s="13"/>
      <c r="EB94" s="13"/>
      <c r="EC94" s="13"/>
      <c r="ED94" s="13"/>
      <c r="EE94" s="13"/>
      <c r="EF94" s="13"/>
      <c r="EG94" s="13"/>
      <c r="EH94" s="13"/>
      <c r="EI94" s="13"/>
      <c r="EJ94" s="13"/>
      <c r="EK94" s="13"/>
      <c r="EL94" s="13"/>
      <c r="EM94" s="13"/>
      <c r="EN94" s="13"/>
      <c r="EO94" s="13"/>
      <c r="EP94" s="13"/>
      <c r="EQ94" s="13"/>
      <c r="ER94" s="13"/>
      <c r="ES94" s="13"/>
      <c r="ET94" s="13"/>
      <c r="EU94" s="13"/>
      <c r="EV94" s="13"/>
      <c r="EW94" s="13"/>
      <c r="EX94" s="13"/>
      <c r="EY94" s="13"/>
      <c r="EZ94" s="13"/>
      <c r="FA94" s="13"/>
      <c r="FB94" s="13"/>
      <c r="FC94" s="13"/>
      <c r="FD94" s="13"/>
      <c r="FE94" s="13"/>
      <c r="FF94" s="13"/>
      <c r="FG94" s="13"/>
      <c r="FH94" s="13"/>
      <c r="FI94" s="13"/>
      <c r="FJ94" s="13"/>
      <c r="FK94" s="13"/>
      <c r="FL94" s="13"/>
      <c r="FM94" s="13"/>
      <c r="FN94" s="13"/>
      <c r="FO94" s="13"/>
      <c r="FP94" s="13"/>
      <c r="FQ94" s="13"/>
      <c r="FR94" s="13"/>
      <c r="FS94" s="13"/>
      <c r="FT94" s="13"/>
      <c r="FU94" s="13"/>
      <c r="FV94" s="13"/>
      <c r="FW94" s="13"/>
      <c r="FX94" s="13"/>
      <c r="FY94" s="13"/>
      <c r="FZ94" s="13"/>
      <c r="GA94" s="13"/>
      <c r="GB94" s="13"/>
      <c r="GC94" s="13"/>
      <c r="GD94" s="13"/>
      <c r="GE94" s="13"/>
      <c r="GF94" s="13"/>
      <c r="GG94" s="13"/>
      <c r="GH94" s="13"/>
      <c r="GI94" s="13"/>
      <c r="GJ94" s="13"/>
      <c r="GK94" s="13"/>
      <c r="GL94" s="13"/>
      <c r="GM94" s="13"/>
      <c r="GN94" s="13"/>
      <c r="GO94" s="13"/>
      <c r="GP94" s="13"/>
      <c r="GQ94" s="13"/>
      <c r="GR94" s="13"/>
      <c r="GS94" s="13"/>
      <c r="GT94" s="13"/>
      <c r="GU94" s="13"/>
      <c r="GV94" s="13"/>
      <c r="GW94" s="13"/>
      <c r="GX94" s="13"/>
      <c r="GY94" s="13"/>
      <c r="GZ94" s="13"/>
      <c r="HA94" s="13"/>
      <c r="HB94" s="13"/>
      <c r="HC94" s="13"/>
      <c r="HD94" s="13"/>
      <c r="HE94" s="13"/>
      <c r="HF94" s="13"/>
      <c r="HG94" s="13"/>
      <c r="HH94" s="13"/>
      <c r="HI94" s="13"/>
      <c r="HJ94" s="13"/>
      <c r="HK94" s="13"/>
      <c r="HL94" s="13"/>
      <c r="HM94" s="13"/>
      <c r="HN94" s="13"/>
      <c r="HO94" s="13"/>
      <c r="HP94" s="13"/>
      <c r="HQ94" s="13"/>
      <c r="HR94" s="13"/>
      <c r="HS94" s="13"/>
      <c r="HT94" s="13"/>
      <c r="HU94" s="13"/>
      <c r="HV94" s="13"/>
      <c r="HW94" s="13"/>
      <c r="HX94" s="13"/>
      <c r="HY94" s="13"/>
      <c r="HZ94" s="13"/>
      <c r="IA94" s="13"/>
      <c r="IB94" s="13"/>
      <c r="IC94" s="13"/>
      <c r="ID94" s="13"/>
      <c r="IE94" s="13"/>
      <c r="IF94" s="13"/>
      <c r="IG94" s="13"/>
      <c r="IH94" s="13"/>
      <c r="II94" s="13"/>
      <c r="IJ94" s="13"/>
    </row>
    <row r="95" spans="1:244" s="14" customFormat="1" ht="30" hidden="1" customHeight="1" x14ac:dyDescent="0.3">
      <c r="A95" s="55" t="s">
        <v>283</v>
      </c>
      <c r="B95" s="61" t="s">
        <v>101</v>
      </c>
      <c r="C95" s="81">
        <v>0</v>
      </c>
      <c r="D95" s="81">
        <v>0</v>
      </c>
      <c r="E95" s="81">
        <v>0</v>
      </c>
      <c r="F95" s="68">
        <v>0</v>
      </c>
      <c r="G95" s="67">
        <f t="shared" si="38"/>
        <v>0</v>
      </c>
      <c r="H95" s="67"/>
      <c r="I95" s="67"/>
      <c r="J95" s="67"/>
      <c r="K95" s="73"/>
      <c r="L95" s="71"/>
      <c r="M95" s="67">
        <f t="shared" si="39"/>
        <v>0</v>
      </c>
      <c r="N95" s="67">
        <f t="shared" si="39"/>
        <v>0</v>
      </c>
      <c r="O95" s="67">
        <f t="shared" si="39"/>
        <v>0</v>
      </c>
      <c r="P95" s="70" t="e">
        <f t="shared" si="40"/>
        <v>#DIV/0!</v>
      </c>
      <c r="Q95" s="67">
        <f t="shared" si="41"/>
        <v>0</v>
      </c>
      <c r="R95" s="15"/>
      <c r="S95" s="15"/>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R95" s="13"/>
      <c r="BS95" s="13"/>
      <c r="BT95" s="13"/>
      <c r="BU95" s="13"/>
      <c r="BV95" s="13"/>
      <c r="BW95" s="13"/>
      <c r="BX95" s="13"/>
      <c r="BY95" s="13"/>
      <c r="BZ95" s="13"/>
      <c r="CA95" s="13"/>
      <c r="CB95" s="13"/>
      <c r="CC95" s="13"/>
      <c r="CD95" s="13"/>
      <c r="CE95" s="13"/>
      <c r="CF95" s="13"/>
      <c r="CG95" s="13"/>
      <c r="CH95" s="13"/>
      <c r="CI95" s="13"/>
      <c r="CJ95" s="13"/>
      <c r="CK95" s="13"/>
      <c r="CL95" s="13"/>
      <c r="CM95" s="13"/>
      <c r="CN95" s="13"/>
      <c r="CO95" s="13"/>
      <c r="CP95" s="13"/>
      <c r="CQ95" s="13"/>
      <c r="CR95" s="13"/>
      <c r="CS95" s="13"/>
      <c r="CT95" s="13"/>
      <c r="CU95" s="13"/>
      <c r="CV95" s="13"/>
      <c r="CW95" s="13"/>
      <c r="CX95" s="13"/>
      <c r="CY95" s="13"/>
      <c r="CZ95" s="13"/>
      <c r="DA95" s="13"/>
      <c r="DB95" s="13"/>
      <c r="DC95" s="13"/>
      <c r="DD95" s="13"/>
      <c r="DE95" s="13"/>
      <c r="DF95" s="13"/>
      <c r="DG95" s="13"/>
      <c r="DH95" s="13"/>
      <c r="DI95" s="13"/>
      <c r="DJ95" s="13"/>
      <c r="DK95" s="13"/>
      <c r="DL95" s="13"/>
      <c r="DM95" s="13"/>
      <c r="DN95" s="13"/>
      <c r="DO95" s="13"/>
      <c r="DP95" s="13"/>
      <c r="DQ95" s="13"/>
      <c r="DR95" s="13"/>
      <c r="DS95" s="13"/>
      <c r="DT95" s="13"/>
      <c r="DU95" s="13"/>
      <c r="DV95" s="13"/>
      <c r="DW95" s="13"/>
      <c r="DX95" s="13"/>
      <c r="DY95" s="13"/>
      <c r="DZ95" s="13"/>
      <c r="EA95" s="13"/>
      <c r="EB95" s="13"/>
      <c r="EC95" s="13"/>
      <c r="ED95" s="13"/>
      <c r="EE95" s="13"/>
      <c r="EF95" s="13"/>
      <c r="EG95" s="13"/>
      <c r="EH95" s="13"/>
      <c r="EI95" s="13"/>
      <c r="EJ95" s="13"/>
      <c r="EK95" s="13"/>
      <c r="EL95" s="13"/>
      <c r="EM95" s="13"/>
      <c r="EN95" s="13"/>
      <c r="EO95" s="13"/>
      <c r="EP95" s="13"/>
      <c r="EQ95" s="13"/>
      <c r="ER95" s="13"/>
      <c r="ES95" s="13"/>
      <c r="ET95" s="13"/>
      <c r="EU95" s="13"/>
      <c r="EV95" s="13"/>
      <c r="EW95" s="13"/>
      <c r="EX95" s="13"/>
      <c r="EY95" s="13"/>
      <c r="EZ95" s="13"/>
      <c r="FA95" s="13"/>
      <c r="FB95" s="13"/>
      <c r="FC95" s="13"/>
      <c r="FD95" s="13"/>
      <c r="FE95" s="13"/>
      <c r="FF95" s="13"/>
      <c r="FG95" s="13"/>
      <c r="FH95" s="13"/>
      <c r="FI95" s="13"/>
      <c r="FJ95" s="13"/>
      <c r="FK95" s="13"/>
      <c r="FL95" s="13"/>
      <c r="FM95" s="13"/>
      <c r="FN95" s="13"/>
      <c r="FO95" s="13"/>
      <c r="FP95" s="13"/>
      <c r="FQ95" s="13"/>
      <c r="FR95" s="13"/>
      <c r="FS95" s="13"/>
      <c r="FT95" s="13"/>
      <c r="FU95" s="13"/>
      <c r="FV95" s="13"/>
      <c r="FW95" s="13"/>
      <c r="FX95" s="13"/>
      <c r="FY95" s="13"/>
      <c r="FZ95" s="13"/>
      <c r="GA95" s="13"/>
      <c r="GB95" s="13"/>
      <c r="GC95" s="13"/>
      <c r="GD95" s="13"/>
      <c r="GE95" s="13"/>
      <c r="GF95" s="13"/>
      <c r="GG95" s="13"/>
      <c r="GH95" s="13"/>
      <c r="GI95" s="13"/>
      <c r="GJ95" s="13"/>
      <c r="GK95" s="13"/>
      <c r="GL95" s="13"/>
      <c r="GM95" s="13"/>
      <c r="GN95" s="13"/>
      <c r="GO95" s="13"/>
      <c r="GP95" s="13"/>
      <c r="GQ95" s="13"/>
      <c r="GR95" s="13"/>
      <c r="GS95" s="13"/>
      <c r="GT95" s="13"/>
      <c r="GU95" s="13"/>
      <c r="GV95" s="13"/>
      <c r="GW95" s="13"/>
      <c r="GX95" s="13"/>
      <c r="GY95" s="13"/>
      <c r="GZ95" s="13"/>
      <c r="HA95" s="13"/>
      <c r="HB95" s="13"/>
      <c r="HC95" s="13"/>
      <c r="HD95" s="13"/>
      <c r="HE95" s="13"/>
      <c r="HF95" s="13"/>
      <c r="HG95" s="13"/>
      <c r="HH95" s="13"/>
      <c r="HI95" s="13"/>
      <c r="HJ95" s="13"/>
      <c r="HK95" s="13"/>
      <c r="HL95" s="13"/>
      <c r="HM95" s="13"/>
      <c r="HN95" s="13"/>
      <c r="HO95" s="13"/>
      <c r="HP95" s="13"/>
      <c r="HQ95" s="13"/>
      <c r="HR95" s="13"/>
      <c r="HS95" s="13"/>
      <c r="HT95" s="13"/>
      <c r="HU95" s="13"/>
      <c r="HV95" s="13"/>
      <c r="HW95" s="13"/>
      <c r="HX95" s="13"/>
      <c r="HY95" s="13"/>
      <c r="HZ95" s="13"/>
      <c r="IA95" s="13"/>
      <c r="IB95" s="13"/>
      <c r="IC95" s="13"/>
      <c r="ID95" s="13"/>
      <c r="IE95" s="13"/>
      <c r="IF95" s="13"/>
      <c r="IG95" s="13"/>
      <c r="IH95" s="13"/>
      <c r="II95" s="13"/>
      <c r="IJ95" s="13"/>
    </row>
    <row r="96" spans="1:244" s="14" customFormat="1" ht="26.25" customHeight="1" x14ac:dyDescent="0.3">
      <c r="A96" s="55" t="s">
        <v>284</v>
      </c>
      <c r="B96" s="146" t="s">
        <v>100</v>
      </c>
      <c r="C96" s="81">
        <v>983070</v>
      </c>
      <c r="D96" s="81">
        <v>905210</v>
      </c>
      <c r="E96" s="81">
        <v>629587.5</v>
      </c>
      <c r="F96" s="68">
        <f t="shared" si="37"/>
        <v>69.551540526507665</v>
      </c>
      <c r="G96" s="67">
        <f t="shared" si="38"/>
        <v>-275622.5</v>
      </c>
      <c r="H96" s="67"/>
      <c r="I96" s="67"/>
      <c r="J96" s="67"/>
      <c r="K96" s="73"/>
      <c r="L96" s="71"/>
      <c r="M96" s="67">
        <f t="shared" si="39"/>
        <v>983070</v>
      </c>
      <c r="N96" s="67">
        <f t="shared" si="39"/>
        <v>905210</v>
      </c>
      <c r="O96" s="67">
        <f t="shared" si="39"/>
        <v>629587.5</v>
      </c>
      <c r="P96" s="70">
        <v>0</v>
      </c>
      <c r="Q96" s="67">
        <f t="shared" si="41"/>
        <v>-275622.5</v>
      </c>
      <c r="R96" s="15"/>
      <c r="S96" s="15"/>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c r="BS96" s="13"/>
      <c r="BT96" s="13"/>
      <c r="BU96" s="13"/>
      <c r="BV96" s="13"/>
      <c r="BW96" s="13"/>
      <c r="BX96" s="13"/>
      <c r="BY96" s="13"/>
      <c r="BZ96" s="13"/>
      <c r="CA96" s="13"/>
      <c r="CB96" s="13"/>
      <c r="CC96" s="13"/>
      <c r="CD96" s="13"/>
      <c r="CE96" s="13"/>
      <c r="CF96" s="13"/>
      <c r="CG96" s="13"/>
      <c r="CH96" s="13"/>
      <c r="CI96" s="13"/>
      <c r="CJ96" s="13"/>
      <c r="CK96" s="13"/>
      <c r="CL96" s="13"/>
      <c r="CM96" s="13"/>
      <c r="CN96" s="13"/>
      <c r="CO96" s="13"/>
      <c r="CP96" s="13"/>
      <c r="CQ96" s="13"/>
      <c r="CR96" s="13"/>
      <c r="CS96" s="13"/>
      <c r="CT96" s="13"/>
      <c r="CU96" s="13"/>
      <c r="CV96" s="13"/>
      <c r="CW96" s="13"/>
      <c r="CX96" s="13"/>
      <c r="CY96" s="13"/>
      <c r="CZ96" s="13"/>
      <c r="DA96" s="13"/>
      <c r="DB96" s="13"/>
      <c r="DC96" s="13"/>
      <c r="DD96" s="13"/>
      <c r="DE96" s="13"/>
      <c r="DF96" s="13"/>
      <c r="DG96" s="13"/>
      <c r="DH96" s="13"/>
      <c r="DI96" s="13"/>
      <c r="DJ96" s="13"/>
      <c r="DK96" s="13"/>
      <c r="DL96" s="13"/>
      <c r="DM96" s="13"/>
      <c r="DN96" s="13"/>
      <c r="DO96" s="13"/>
      <c r="DP96" s="13"/>
      <c r="DQ96" s="13"/>
      <c r="DR96" s="13"/>
      <c r="DS96" s="13"/>
      <c r="DT96" s="13"/>
      <c r="DU96" s="13"/>
      <c r="DV96" s="13"/>
      <c r="DW96" s="13"/>
      <c r="DX96" s="13"/>
      <c r="DY96" s="13"/>
      <c r="DZ96" s="13"/>
      <c r="EA96" s="13"/>
      <c r="EB96" s="13"/>
      <c r="EC96" s="13"/>
      <c r="ED96" s="13"/>
      <c r="EE96" s="13"/>
      <c r="EF96" s="13"/>
      <c r="EG96" s="13"/>
      <c r="EH96" s="13"/>
      <c r="EI96" s="13"/>
      <c r="EJ96" s="13"/>
      <c r="EK96" s="13"/>
      <c r="EL96" s="13"/>
      <c r="EM96" s="13"/>
      <c r="EN96" s="13"/>
      <c r="EO96" s="13"/>
      <c r="EP96" s="13"/>
      <c r="EQ96" s="13"/>
      <c r="ER96" s="13"/>
      <c r="ES96" s="13"/>
      <c r="ET96" s="13"/>
      <c r="EU96" s="13"/>
      <c r="EV96" s="13"/>
      <c r="EW96" s="13"/>
      <c r="EX96" s="13"/>
      <c r="EY96" s="13"/>
      <c r="EZ96" s="13"/>
      <c r="FA96" s="13"/>
      <c r="FB96" s="13"/>
      <c r="FC96" s="13"/>
      <c r="FD96" s="13"/>
      <c r="FE96" s="13"/>
      <c r="FF96" s="13"/>
      <c r="FG96" s="13"/>
      <c r="FH96" s="13"/>
      <c r="FI96" s="13"/>
      <c r="FJ96" s="13"/>
      <c r="FK96" s="13"/>
      <c r="FL96" s="13"/>
      <c r="FM96" s="13"/>
      <c r="FN96" s="13"/>
      <c r="FO96" s="13"/>
      <c r="FP96" s="13"/>
      <c r="FQ96" s="13"/>
      <c r="FR96" s="13"/>
      <c r="FS96" s="13"/>
      <c r="FT96" s="13"/>
      <c r="FU96" s="13"/>
      <c r="FV96" s="13"/>
      <c r="FW96" s="13"/>
      <c r="FX96" s="13"/>
      <c r="FY96" s="13"/>
      <c r="FZ96" s="13"/>
      <c r="GA96" s="13"/>
      <c r="GB96" s="13"/>
      <c r="GC96" s="13"/>
      <c r="GD96" s="13"/>
      <c r="GE96" s="13"/>
      <c r="GF96" s="13"/>
      <c r="GG96" s="13"/>
      <c r="GH96" s="13"/>
      <c r="GI96" s="13"/>
      <c r="GJ96" s="13"/>
      <c r="GK96" s="13"/>
      <c r="GL96" s="13"/>
      <c r="GM96" s="13"/>
      <c r="GN96" s="13"/>
      <c r="GO96" s="13"/>
      <c r="GP96" s="13"/>
      <c r="GQ96" s="13"/>
      <c r="GR96" s="13"/>
      <c r="GS96" s="13"/>
      <c r="GT96" s="13"/>
      <c r="GU96" s="13"/>
      <c r="GV96" s="13"/>
      <c r="GW96" s="13"/>
      <c r="GX96" s="13"/>
      <c r="GY96" s="13"/>
      <c r="GZ96" s="13"/>
      <c r="HA96" s="13"/>
      <c r="HB96" s="13"/>
      <c r="HC96" s="13"/>
      <c r="HD96" s="13"/>
      <c r="HE96" s="13"/>
      <c r="HF96" s="13"/>
      <c r="HG96" s="13"/>
      <c r="HH96" s="13"/>
      <c r="HI96" s="13"/>
      <c r="HJ96" s="13"/>
      <c r="HK96" s="13"/>
      <c r="HL96" s="13"/>
      <c r="HM96" s="13"/>
      <c r="HN96" s="13"/>
      <c r="HO96" s="13"/>
      <c r="HP96" s="13"/>
      <c r="HQ96" s="13"/>
      <c r="HR96" s="13"/>
      <c r="HS96" s="13"/>
      <c r="HT96" s="13"/>
      <c r="HU96" s="13"/>
      <c r="HV96" s="13"/>
      <c r="HW96" s="13"/>
      <c r="HX96" s="13"/>
      <c r="HY96" s="13"/>
      <c r="HZ96" s="13"/>
      <c r="IA96" s="13"/>
      <c r="IB96" s="13"/>
      <c r="IC96" s="13"/>
      <c r="ID96" s="13"/>
      <c r="IE96" s="13"/>
      <c r="IF96" s="13"/>
      <c r="IG96" s="13"/>
      <c r="IH96" s="13"/>
      <c r="II96" s="13"/>
      <c r="IJ96" s="13"/>
    </row>
    <row r="97" spans="1:244" s="14" customFormat="1" ht="40.5" customHeight="1" x14ac:dyDescent="0.3">
      <c r="A97" s="139" t="s">
        <v>97</v>
      </c>
      <c r="B97" s="145" t="s">
        <v>285</v>
      </c>
      <c r="C97" s="144">
        <f>SUM(C98:C99)</f>
        <v>4380754</v>
      </c>
      <c r="D97" s="144">
        <f>SUM(D98:D99)</f>
        <v>3404963</v>
      </c>
      <c r="E97" s="144">
        <f>SUM(E98:E99)</f>
        <v>3231557.05</v>
      </c>
      <c r="F97" s="72">
        <f t="shared" si="37"/>
        <v>94.907258904134935</v>
      </c>
      <c r="G97" s="71">
        <f t="shared" si="38"/>
        <v>-173405.95000000019</v>
      </c>
      <c r="H97" s="71"/>
      <c r="I97" s="71"/>
      <c r="J97" s="71"/>
      <c r="K97" s="73"/>
      <c r="L97" s="71"/>
      <c r="M97" s="71">
        <f t="shared" si="39"/>
        <v>4380754</v>
      </c>
      <c r="N97" s="71">
        <f t="shared" si="39"/>
        <v>3404963</v>
      </c>
      <c r="O97" s="71">
        <f t="shared" si="39"/>
        <v>3231557.05</v>
      </c>
      <c r="P97" s="74">
        <f t="shared" si="40"/>
        <v>94.907258904134935</v>
      </c>
      <c r="Q97" s="71">
        <f t="shared" si="41"/>
        <v>-173405.95000000019</v>
      </c>
      <c r="R97" s="15"/>
      <c r="S97" s="15"/>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R97" s="13"/>
      <c r="BS97" s="13"/>
      <c r="BT97" s="13"/>
      <c r="BU97" s="13"/>
      <c r="BV97" s="13"/>
      <c r="BW97" s="13"/>
      <c r="BX97" s="13"/>
      <c r="BY97" s="13"/>
      <c r="BZ97" s="13"/>
      <c r="CA97" s="13"/>
      <c r="CB97" s="13"/>
      <c r="CC97" s="13"/>
      <c r="CD97" s="13"/>
      <c r="CE97" s="13"/>
      <c r="CF97" s="13"/>
      <c r="CG97" s="13"/>
      <c r="CH97" s="13"/>
      <c r="CI97" s="13"/>
      <c r="CJ97" s="13"/>
      <c r="CK97" s="13"/>
      <c r="CL97" s="13"/>
      <c r="CM97" s="13"/>
      <c r="CN97" s="13"/>
      <c r="CO97" s="13"/>
      <c r="CP97" s="13"/>
      <c r="CQ97" s="13"/>
      <c r="CR97" s="13"/>
      <c r="CS97" s="13"/>
      <c r="CT97" s="13"/>
      <c r="CU97" s="13"/>
      <c r="CV97" s="13"/>
      <c r="CW97" s="13"/>
      <c r="CX97" s="13"/>
      <c r="CY97" s="13"/>
      <c r="CZ97" s="13"/>
      <c r="DA97" s="13"/>
      <c r="DB97" s="13"/>
      <c r="DC97" s="13"/>
      <c r="DD97" s="13"/>
      <c r="DE97" s="13"/>
      <c r="DF97" s="13"/>
      <c r="DG97" s="13"/>
      <c r="DH97" s="13"/>
      <c r="DI97" s="13"/>
      <c r="DJ97" s="13"/>
      <c r="DK97" s="13"/>
      <c r="DL97" s="13"/>
      <c r="DM97" s="13"/>
      <c r="DN97" s="13"/>
      <c r="DO97" s="13"/>
      <c r="DP97" s="13"/>
      <c r="DQ97" s="13"/>
      <c r="DR97" s="13"/>
      <c r="DS97" s="13"/>
      <c r="DT97" s="13"/>
      <c r="DU97" s="13"/>
      <c r="DV97" s="13"/>
      <c r="DW97" s="13"/>
      <c r="DX97" s="13"/>
      <c r="DY97" s="13"/>
      <c r="DZ97" s="13"/>
      <c r="EA97" s="13"/>
      <c r="EB97" s="13"/>
      <c r="EC97" s="13"/>
      <c r="ED97" s="13"/>
      <c r="EE97" s="13"/>
      <c r="EF97" s="13"/>
      <c r="EG97" s="13"/>
      <c r="EH97" s="13"/>
      <c r="EI97" s="13"/>
      <c r="EJ97" s="13"/>
      <c r="EK97" s="13"/>
      <c r="EL97" s="13"/>
      <c r="EM97" s="13"/>
      <c r="EN97" s="13"/>
      <c r="EO97" s="13"/>
      <c r="EP97" s="13"/>
      <c r="EQ97" s="13"/>
      <c r="ER97" s="13"/>
      <c r="ES97" s="13"/>
      <c r="ET97" s="13"/>
      <c r="EU97" s="13"/>
      <c r="EV97" s="13"/>
      <c r="EW97" s="13"/>
      <c r="EX97" s="13"/>
      <c r="EY97" s="13"/>
      <c r="EZ97" s="13"/>
      <c r="FA97" s="13"/>
      <c r="FB97" s="13"/>
      <c r="FC97" s="13"/>
      <c r="FD97" s="13"/>
      <c r="FE97" s="13"/>
      <c r="FF97" s="13"/>
      <c r="FG97" s="13"/>
      <c r="FH97" s="13"/>
      <c r="FI97" s="13"/>
      <c r="FJ97" s="13"/>
      <c r="FK97" s="13"/>
      <c r="FL97" s="13"/>
      <c r="FM97" s="13"/>
      <c r="FN97" s="13"/>
      <c r="FO97" s="13"/>
      <c r="FP97" s="13"/>
      <c r="FQ97" s="13"/>
      <c r="FR97" s="13"/>
      <c r="FS97" s="13"/>
      <c r="FT97" s="13"/>
      <c r="FU97" s="13"/>
      <c r="FV97" s="13"/>
      <c r="FW97" s="13"/>
      <c r="FX97" s="13"/>
      <c r="FY97" s="13"/>
      <c r="FZ97" s="13"/>
      <c r="GA97" s="13"/>
      <c r="GB97" s="13"/>
      <c r="GC97" s="13"/>
      <c r="GD97" s="13"/>
      <c r="GE97" s="13"/>
      <c r="GF97" s="13"/>
      <c r="GG97" s="13"/>
      <c r="GH97" s="13"/>
      <c r="GI97" s="13"/>
      <c r="GJ97" s="13"/>
      <c r="GK97" s="13"/>
      <c r="GL97" s="13"/>
      <c r="GM97" s="13"/>
      <c r="GN97" s="13"/>
      <c r="GO97" s="13"/>
      <c r="GP97" s="13"/>
      <c r="GQ97" s="13"/>
      <c r="GR97" s="13"/>
      <c r="GS97" s="13"/>
      <c r="GT97" s="13"/>
      <c r="GU97" s="13"/>
      <c r="GV97" s="13"/>
      <c r="GW97" s="13"/>
      <c r="GX97" s="13"/>
      <c r="GY97" s="13"/>
      <c r="GZ97" s="13"/>
      <c r="HA97" s="13"/>
      <c r="HB97" s="13"/>
      <c r="HC97" s="13"/>
      <c r="HD97" s="13"/>
      <c r="HE97" s="13"/>
      <c r="HF97" s="13"/>
      <c r="HG97" s="13"/>
      <c r="HH97" s="13"/>
      <c r="HI97" s="13"/>
      <c r="HJ97" s="13"/>
      <c r="HK97" s="13"/>
      <c r="HL97" s="13"/>
      <c r="HM97" s="13"/>
      <c r="HN97" s="13"/>
      <c r="HO97" s="13"/>
      <c r="HP97" s="13"/>
      <c r="HQ97" s="13"/>
      <c r="HR97" s="13"/>
      <c r="HS97" s="13"/>
      <c r="HT97" s="13"/>
      <c r="HU97" s="13"/>
      <c r="HV97" s="13"/>
      <c r="HW97" s="13"/>
      <c r="HX97" s="13"/>
      <c r="HY97" s="13"/>
      <c r="HZ97" s="13"/>
      <c r="IA97" s="13"/>
      <c r="IB97" s="13"/>
      <c r="IC97" s="13"/>
      <c r="ID97" s="13"/>
      <c r="IE97" s="13"/>
      <c r="IF97" s="13"/>
      <c r="IG97" s="13"/>
      <c r="IH97" s="13"/>
      <c r="II97" s="13"/>
      <c r="IJ97" s="13"/>
    </row>
    <row r="98" spans="1:244" s="14" customFormat="1" ht="51" customHeight="1" x14ac:dyDescent="0.3">
      <c r="A98" s="55" t="s">
        <v>286</v>
      </c>
      <c r="B98" s="146" t="s">
        <v>287</v>
      </c>
      <c r="C98" s="81">
        <v>1980794</v>
      </c>
      <c r="D98" s="81">
        <v>1256603</v>
      </c>
      <c r="E98" s="81">
        <v>1156650.49</v>
      </c>
      <c r="F98" s="68">
        <f t="shared" si="37"/>
        <v>92.045816379556626</v>
      </c>
      <c r="G98" s="67">
        <f t="shared" si="38"/>
        <v>-99952.510000000009</v>
      </c>
      <c r="H98" s="67"/>
      <c r="I98" s="67"/>
      <c r="J98" s="67"/>
      <c r="K98" s="73"/>
      <c r="L98" s="71"/>
      <c r="M98" s="67">
        <f t="shared" si="39"/>
        <v>1980794</v>
      </c>
      <c r="N98" s="67">
        <f t="shared" si="39"/>
        <v>1256603</v>
      </c>
      <c r="O98" s="67">
        <f t="shared" si="39"/>
        <v>1156650.49</v>
      </c>
      <c r="P98" s="70">
        <f t="shared" si="40"/>
        <v>92.045816379556626</v>
      </c>
      <c r="Q98" s="67">
        <f t="shared" si="41"/>
        <v>-99952.510000000009</v>
      </c>
      <c r="R98" s="15"/>
      <c r="S98" s="15"/>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R98" s="13"/>
      <c r="BS98" s="13"/>
      <c r="BT98" s="13"/>
      <c r="BU98" s="13"/>
      <c r="BV98" s="13"/>
      <c r="BW98" s="13"/>
      <c r="BX98" s="13"/>
      <c r="BY98" s="13"/>
      <c r="BZ98" s="13"/>
      <c r="CA98" s="13"/>
      <c r="CB98" s="13"/>
      <c r="CC98" s="13"/>
      <c r="CD98" s="13"/>
      <c r="CE98" s="13"/>
      <c r="CF98" s="13"/>
      <c r="CG98" s="13"/>
      <c r="CH98" s="13"/>
      <c r="CI98" s="13"/>
      <c r="CJ98" s="13"/>
      <c r="CK98" s="13"/>
      <c r="CL98" s="13"/>
      <c r="CM98" s="13"/>
      <c r="CN98" s="13"/>
      <c r="CO98" s="13"/>
      <c r="CP98" s="13"/>
      <c r="CQ98" s="13"/>
      <c r="CR98" s="13"/>
      <c r="CS98" s="13"/>
      <c r="CT98" s="13"/>
      <c r="CU98" s="13"/>
      <c r="CV98" s="13"/>
      <c r="CW98" s="13"/>
      <c r="CX98" s="13"/>
      <c r="CY98" s="13"/>
      <c r="CZ98" s="13"/>
      <c r="DA98" s="13"/>
      <c r="DB98" s="13"/>
      <c r="DC98" s="13"/>
      <c r="DD98" s="13"/>
      <c r="DE98" s="13"/>
      <c r="DF98" s="13"/>
      <c r="DG98" s="13"/>
      <c r="DH98" s="13"/>
      <c r="DI98" s="13"/>
      <c r="DJ98" s="13"/>
      <c r="DK98" s="13"/>
      <c r="DL98" s="13"/>
      <c r="DM98" s="13"/>
      <c r="DN98" s="13"/>
      <c r="DO98" s="13"/>
      <c r="DP98" s="13"/>
      <c r="DQ98" s="13"/>
      <c r="DR98" s="13"/>
      <c r="DS98" s="13"/>
      <c r="DT98" s="13"/>
      <c r="DU98" s="13"/>
      <c r="DV98" s="13"/>
      <c r="DW98" s="13"/>
      <c r="DX98" s="13"/>
      <c r="DY98" s="13"/>
      <c r="DZ98" s="13"/>
      <c r="EA98" s="13"/>
      <c r="EB98" s="13"/>
      <c r="EC98" s="13"/>
      <c r="ED98" s="13"/>
      <c r="EE98" s="13"/>
      <c r="EF98" s="13"/>
      <c r="EG98" s="13"/>
      <c r="EH98" s="13"/>
      <c r="EI98" s="13"/>
      <c r="EJ98" s="13"/>
      <c r="EK98" s="13"/>
      <c r="EL98" s="13"/>
      <c r="EM98" s="13"/>
      <c r="EN98" s="13"/>
      <c r="EO98" s="13"/>
      <c r="EP98" s="13"/>
      <c r="EQ98" s="13"/>
      <c r="ER98" s="13"/>
      <c r="ES98" s="13"/>
      <c r="ET98" s="13"/>
      <c r="EU98" s="13"/>
      <c r="EV98" s="13"/>
      <c r="EW98" s="13"/>
      <c r="EX98" s="13"/>
      <c r="EY98" s="13"/>
      <c r="EZ98" s="13"/>
      <c r="FA98" s="13"/>
      <c r="FB98" s="13"/>
      <c r="FC98" s="13"/>
      <c r="FD98" s="13"/>
      <c r="FE98" s="13"/>
      <c r="FF98" s="13"/>
      <c r="FG98" s="13"/>
      <c r="FH98" s="13"/>
      <c r="FI98" s="13"/>
      <c r="FJ98" s="13"/>
      <c r="FK98" s="13"/>
      <c r="FL98" s="13"/>
      <c r="FM98" s="13"/>
      <c r="FN98" s="13"/>
      <c r="FO98" s="13"/>
      <c r="FP98" s="13"/>
      <c r="FQ98" s="13"/>
      <c r="FR98" s="13"/>
      <c r="FS98" s="13"/>
      <c r="FT98" s="13"/>
      <c r="FU98" s="13"/>
      <c r="FV98" s="13"/>
      <c r="FW98" s="13"/>
      <c r="FX98" s="13"/>
      <c r="FY98" s="13"/>
      <c r="FZ98" s="13"/>
      <c r="GA98" s="13"/>
      <c r="GB98" s="13"/>
      <c r="GC98" s="13"/>
      <c r="GD98" s="13"/>
      <c r="GE98" s="13"/>
      <c r="GF98" s="13"/>
      <c r="GG98" s="13"/>
      <c r="GH98" s="13"/>
      <c r="GI98" s="13"/>
      <c r="GJ98" s="13"/>
      <c r="GK98" s="13"/>
      <c r="GL98" s="13"/>
      <c r="GM98" s="13"/>
      <c r="GN98" s="13"/>
      <c r="GO98" s="13"/>
      <c r="GP98" s="13"/>
      <c r="GQ98" s="13"/>
      <c r="GR98" s="13"/>
      <c r="GS98" s="13"/>
      <c r="GT98" s="13"/>
      <c r="GU98" s="13"/>
      <c r="GV98" s="13"/>
      <c r="GW98" s="13"/>
      <c r="GX98" s="13"/>
      <c r="GY98" s="13"/>
      <c r="GZ98" s="13"/>
      <c r="HA98" s="13"/>
      <c r="HB98" s="13"/>
      <c r="HC98" s="13"/>
      <c r="HD98" s="13"/>
      <c r="HE98" s="13"/>
      <c r="HF98" s="13"/>
      <c r="HG98" s="13"/>
      <c r="HH98" s="13"/>
      <c r="HI98" s="13"/>
      <c r="HJ98" s="13"/>
      <c r="HK98" s="13"/>
      <c r="HL98" s="13"/>
      <c r="HM98" s="13"/>
      <c r="HN98" s="13"/>
      <c r="HO98" s="13"/>
      <c r="HP98" s="13"/>
      <c r="HQ98" s="13"/>
      <c r="HR98" s="13"/>
      <c r="HS98" s="13"/>
      <c r="HT98" s="13"/>
      <c r="HU98" s="13"/>
      <c r="HV98" s="13"/>
      <c r="HW98" s="13"/>
      <c r="HX98" s="13"/>
      <c r="HY98" s="13"/>
      <c r="HZ98" s="13"/>
      <c r="IA98" s="13"/>
      <c r="IB98" s="13"/>
      <c r="IC98" s="13"/>
      <c r="ID98" s="13"/>
      <c r="IE98" s="13"/>
      <c r="IF98" s="13"/>
      <c r="IG98" s="13"/>
      <c r="IH98" s="13"/>
      <c r="II98" s="13"/>
      <c r="IJ98" s="13"/>
    </row>
    <row r="99" spans="1:244" s="14" customFormat="1" ht="49.5" customHeight="1" x14ac:dyDescent="0.3">
      <c r="A99" s="55" t="s">
        <v>288</v>
      </c>
      <c r="B99" s="146" t="s">
        <v>289</v>
      </c>
      <c r="C99" s="81">
        <v>2399960</v>
      </c>
      <c r="D99" s="81">
        <v>2148360</v>
      </c>
      <c r="E99" s="81">
        <v>2074906.56</v>
      </c>
      <c r="F99" s="68">
        <f t="shared" si="37"/>
        <v>96.580952912919628</v>
      </c>
      <c r="G99" s="67">
        <f t="shared" si="38"/>
        <v>-73453.439999999944</v>
      </c>
      <c r="H99" s="67"/>
      <c r="I99" s="67"/>
      <c r="J99" s="67"/>
      <c r="K99" s="73"/>
      <c r="L99" s="71"/>
      <c r="M99" s="67">
        <f t="shared" si="39"/>
        <v>2399960</v>
      </c>
      <c r="N99" s="67">
        <f t="shared" si="39"/>
        <v>2148360</v>
      </c>
      <c r="O99" s="67">
        <f t="shared" si="39"/>
        <v>2074906.56</v>
      </c>
      <c r="P99" s="70">
        <f t="shared" si="40"/>
        <v>96.580952912919628</v>
      </c>
      <c r="Q99" s="67">
        <f t="shared" si="41"/>
        <v>-73453.439999999944</v>
      </c>
      <c r="R99" s="15"/>
      <c r="S99" s="15"/>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R99" s="13"/>
      <c r="BS99" s="13"/>
      <c r="BT99" s="13"/>
      <c r="BU99" s="13"/>
      <c r="BV99" s="13"/>
      <c r="BW99" s="13"/>
      <c r="BX99" s="13"/>
      <c r="BY99" s="13"/>
      <c r="BZ99" s="13"/>
      <c r="CA99" s="13"/>
      <c r="CB99" s="13"/>
      <c r="CC99" s="13"/>
      <c r="CD99" s="13"/>
      <c r="CE99" s="13"/>
      <c r="CF99" s="13"/>
      <c r="CG99" s="13"/>
      <c r="CH99" s="13"/>
      <c r="CI99" s="13"/>
      <c r="CJ99" s="13"/>
      <c r="CK99" s="13"/>
      <c r="CL99" s="13"/>
      <c r="CM99" s="13"/>
      <c r="CN99" s="13"/>
      <c r="CO99" s="13"/>
      <c r="CP99" s="13"/>
      <c r="CQ99" s="13"/>
      <c r="CR99" s="13"/>
      <c r="CS99" s="13"/>
      <c r="CT99" s="13"/>
      <c r="CU99" s="13"/>
      <c r="CV99" s="13"/>
      <c r="CW99" s="13"/>
      <c r="CX99" s="13"/>
      <c r="CY99" s="13"/>
      <c r="CZ99" s="13"/>
      <c r="DA99" s="13"/>
      <c r="DB99" s="13"/>
      <c r="DC99" s="13"/>
      <c r="DD99" s="13"/>
      <c r="DE99" s="13"/>
      <c r="DF99" s="13"/>
      <c r="DG99" s="13"/>
      <c r="DH99" s="13"/>
      <c r="DI99" s="13"/>
      <c r="DJ99" s="13"/>
      <c r="DK99" s="13"/>
      <c r="DL99" s="13"/>
      <c r="DM99" s="13"/>
      <c r="DN99" s="13"/>
      <c r="DO99" s="13"/>
      <c r="DP99" s="13"/>
      <c r="DQ99" s="13"/>
      <c r="DR99" s="13"/>
      <c r="DS99" s="13"/>
      <c r="DT99" s="13"/>
      <c r="DU99" s="13"/>
      <c r="DV99" s="13"/>
      <c r="DW99" s="13"/>
      <c r="DX99" s="13"/>
      <c r="DY99" s="13"/>
      <c r="DZ99" s="13"/>
      <c r="EA99" s="13"/>
      <c r="EB99" s="13"/>
      <c r="EC99" s="13"/>
      <c r="ED99" s="13"/>
      <c r="EE99" s="13"/>
      <c r="EF99" s="13"/>
      <c r="EG99" s="13"/>
      <c r="EH99" s="13"/>
      <c r="EI99" s="13"/>
      <c r="EJ99" s="13"/>
      <c r="EK99" s="13"/>
      <c r="EL99" s="13"/>
      <c r="EM99" s="13"/>
      <c r="EN99" s="13"/>
      <c r="EO99" s="13"/>
      <c r="EP99" s="13"/>
      <c r="EQ99" s="13"/>
      <c r="ER99" s="13"/>
      <c r="ES99" s="13"/>
      <c r="ET99" s="13"/>
      <c r="EU99" s="13"/>
      <c r="EV99" s="13"/>
      <c r="EW99" s="13"/>
      <c r="EX99" s="13"/>
      <c r="EY99" s="13"/>
      <c r="EZ99" s="13"/>
      <c r="FA99" s="13"/>
      <c r="FB99" s="13"/>
      <c r="FC99" s="13"/>
      <c r="FD99" s="13"/>
      <c r="FE99" s="13"/>
      <c r="FF99" s="13"/>
      <c r="FG99" s="13"/>
      <c r="FH99" s="13"/>
      <c r="FI99" s="13"/>
      <c r="FJ99" s="13"/>
      <c r="FK99" s="13"/>
      <c r="FL99" s="13"/>
      <c r="FM99" s="13"/>
      <c r="FN99" s="13"/>
      <c r="FO99" s="13"/>
      <c r="FP99" s="13"/>
      <c r="FQ99" s="13"/>
      <c r="FR99" s="13"/>
      <c r="FS99" s="13"/>
      <c r="FT99" s="13"/>
      <c r="FU99" s="13"/>
      <c r="FV99" s="13"/>
      <c r="FW99" s="13"/>
      <c r="FX99" s="13"/>
      <c r="FY99" s="13"/>
      <c r="FZ99" s="13"/>
      <c r="GA99" s="13"/>
      <c r="GB99" s="13"/>
      <c r="GC99" s="13"/>
      <c r="GD99" s="13"/>
      <c r="GE99" s="13"/>
      <c r="GF99" s="13"/>
      <c r="GG99" s="13"/>
      <c r="GH99" s="13"/>
      <c r="GI99" s="13"/>
      <c r="GJ99" s="13"/>
      <c r="GK99" s="13"/>
      <c r="GL99" s="13"/>
      <c r="GM99" s="13"/>
      <c r="GN99" s="13"/>
      <c r="GO99" s="13"/>
      <c r="GP99" s="13"/>
      <c r="GQ99" s="13"/>
      <c r="GR99" s="13"/>
      <c r="GS99" s="13"/>
      <c r="GT99" s="13"/>
      <c r="GU99" s="13"/>
      <c r="GV99" s="13"/>
      <c r="GW99" s="13"/>
      <c r="GX99" s="13"/>
      <c r="GY99" s="13"/>
      <c r="GZ99" s="13"/>
      <c r="HA99" s="13"/>
      <c r="HB99" s="13"/>
      <c r="HC99" s="13"/>
      <c r="HD99" s="13"/>
      <c r="HE99" s="13"/>
      <c r="HF99" s="13"/>
      <c r="HG99" s="13"/>
      <c r="HH99" s="13"/>
      <c r="HI99" s="13"/>
      <c r="HJ99" s="13"/>
      <c r="HK99" s="13"/>
      <c r="HL99" s="13"/>
      <c r="HM99" s="13"/>
      <c r="HN99" s="13"/>
      <c r="HO99" s="13"/>
      <c r="HP99" s="13"/>
      <c r="HQ99" s="13"/>
      <c r="HR99" s="13"/>
      <c r="HS99" s="13"/>
      <c r="HT99" s="13"/>
      <c r="HU99" s="13"/>
      <c r="HV99" s="13"/>
      <c r="HW99" s="13"/>
      <c r="HX99" s="13"/>
      <c r="HY99" s="13"/>
      <c r="HZ99" s="13"/>
      <c r="IA99" s="13"/>
      <c r="IB99" s="13"/>
      <c r="IC99" s="13"/>
      <c r="ID99" s="13"/>
      <c r="IE99" s="13"/>
      <c r="IF99" s="13"/>
      <c r="IG99" s="13"/>
      <c r="IH99" s="13"/>
      <c r="II99" s="13"/>
      <c r="IJ99" s="13"/>
    </row>
    <row r="100" spans="1:244" s="14" customFormat="1" ht="41.25" customHeight="1" x14ac:dyDescent="0.3">
      <c r="A100" s="142" t="s">
        <v>98</v>
      </c>
      <c r="B100" s="147" t="s">
        <v>290</v>
      </c>
      <c r="C100" s="144">
        <v>2660178</v>
      </c>
      <c r="D100" s="144">
        <v>1363047</v>
      </c>
      <c r="E100" s="144">
        <v>1289255.75</v>
      </c>
      <c r="F100" s="72">
        <f t="shared" si="37"/>
        <v>94.586301866333301</v>
      </c>
      <c r="G100" s="71">
        <f t="shared" si="38"/>
        <v>-73791.25</v>
      </c>
      <c r="H100" s="71"/>
      <c r="I100" s="71"/>
      <c r="J100" s="71"/>
      <c r="K100" s="73"/>
      <c r="L100" s="71"/>
      <c r="M100" s="71">
        <f t="shared" si="39"/>
        <v>2660178</v>
      </c>
      <c r="N100" s="71">
        <f t="shared" si="39"/>
        <v>1363047</v>
      </c>
      <c r="O100" s="71">
        <f t="shared" si="39"/>
        <v>1289255.75</v>
      </c>
      <c r="P100" s="74">
        <f>SUM(O100/N100*100)</f>
        <v>94.586301866333301</v>
      </c>
      <c r="Q100" s="71">
        <f t="shared" si="41"/>
        <v>-73791.25</v>
      </c>
      <c r="R100" s="15"/>
      <c r="S100" s="15"/>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R100" s="13"/>
      <c r="BS100" s="13"/>
      <c r="BT100" s="13"/>
      <c r="BU100" s="13"/>
      <c r="BV100" s="13"/>
      <c r="BW100" s="13"/>
      <c r="BX100" s="13"/>
      <c r="BY100" s="13"/>
      <c r="BZ100" s="13"/>
      <c r="CA100" s="13"/>
      <c r="CB100" s="13"/>
      <c r="CC100" s="13"/>
      <c r="CD100" s="13"/>
      <c r="CE100" s="13"/>
      <c r="CF100" s="13"/>
      <c r="CG100" s="13"/>
      <c r="CH100" s="13"/>
      <c r="CI100" s="13"/>
      <c r="CJ100" s="13"/>
      <c r="CK100" s="13"/>
      <c r="CL100" s="13"/>
      <c r="CM100" s="13"/>
      <c r="CN100" s="13"/>
      <c r="CO100" s="13"/>
      <c r="CP100" s="13"/>
      <c r="CQ100" s="13"/>
      <c r="CR100" s="13"/>
      <c r="CS100" s="13"/>
      <c r="CT100" s="13"/>
      <c r="CU100" s="13"/>
      <c r="CV100" s="13"/>
      <c r="CW100" s="13"/>
      <c r="CX100" s="13"/>
      <c r="CY100" s="13"/>
      <c r="CZ100" s="13"/>
      <c r="DA100" s="13"/>
      <c r="DB100" s="13"/>
      <c r="DC100" s="13"/>
      <c r="DD100" s="13"/>
      <c r="DE100" s="13"/>
      <c r="DF100" s="13"/>
      <c r="DG100" s="13"/>
      <c r="DH100" s="13"/>
      <c r="DI100" s="13"/>
      <c r="DJ100" s="13"/>
      <c r="DK100" s="13"/>
      <c r="DL100" s="13"/>
      <c r="DM100" s="13"/>
      <c r="DN100" s="13"/>
      <c r="DO100" s="13"/>
      <c r="DP100" s="13"/>
      <c r="DQ100" s="13"/>
      <c r="DR100" s="13"/>
      <c r="DS100" s="13"/>
      <c r="DT100" s="13"/>
      <c r="DU100" s="13"/>
      <c r="DV100" s="13"/>
      <c r="DW100" s="13"/>
      <c r="DX100" s="13"/>
      <c r="DY100" s="13"/>
      <c r="DZ100" s="13"/>
      <c r="EA100" s="13"/>
      <c r="EB100" s="13"/>
      <c r="EC100" s="13"/>
      <c r="ED100" s="13"/>
      <c r="EE100" s="13"/>
      <c r="EF100" s="13"/>
      <c r="EG100" s="13"/>
      <c r="EH100" s="13"/>
      <c r="EI100" s="13"/>
      <c r="EJ100" s="13"/>
      <c r="EK100" s="13"/>
      <c r="EL100" s="13"/>
      <c r="EM100" s="13"/>
      <c r="EN100" s="13"/>
      <c r="EO100" s="13"/>
      <c r="EP100" s="13"/>
      <c r="EQ100" s="13"/>
      <c r="ER100" s="13"/>
      <c r="ES100" s="13"/>
      <c r="ET100" s="13"/>
      <c r="EU100" s="13"/>
      <c r="EV100" s="13"/>
      <c r="EW100" s="13"/>
      <c r="EX100" s="13"/>
      <c r="EY100" s="13"/>
      <c r="EZ100" s="13"/>
      <c r="FA100" s="13"/>
      <c r="FB100" s="13"/>
      <c r="FC100" s="13"/>
      <c r="FD100" s="13"/>
      <c r="FE100" s="13"/>
      <c r="FF100" s="13"/>
      <c r="FG100" s="13"/>
      <c r="FH100" s="13"/>
      <c r="FI100" s="13"/>
      <c r="FJ100" s="13"/>
      <c r="FK100" s="13"/>
      <c r="FL100" s="13"/>
      <c r="FM100" s="13"/>
      <c r="FN100" s="13"/>
      <c r="FO100" s="13"/>
      <c r="FP100" s="13"/>
      <c r="FQ100" s="13"/>
      <c r="FR100" s="13"/>
      <c r="FS100" s="13"/>
      <c r="FT100" s="13"/>
      <c r="FU100" s="13"/>
      <c r="FV100" s="13"/>
      <c r="FW100" s="13"/>
      <c r="FX100" s="13"/>
      <c r="FY100" s="13"/>
      <c r="FZ100" s="13"/>
      <c r="GA100" s="13"/>
      <c r="GB100" s="13"/>
      <c r="GC100" s="13"/>
      <c r="GD100" s="13"/>
      <c r="GE100" s="13"/>
      <c r="GF100" s="13"/>
      <c r="GG100" s="13"/>
      <c r="GH100" s="13"/>
      <c r="GI100" s="13"/>
      <c r="GJ100" s="13"/>
      <c r="GK100" s="13"/>
      <c r="GL100" s="13"/>
      <c r="GM100" s="13"/>
      <c r="GN100" s="13"/>
      <c r="GO100" s="13"/>
      <c r="GP100" s="13"/>
      <c r="GQ100" s="13"/>
      <c r="GR100" s="13"/>
      <c r="GS100" s="13"/>
      <c r="GT100" s="13"/>
      <c r="GU100" s="13"/>
      <c r="GV100" s="13"/>
      <c r="GW100" s="13"/>
      <c r="GX100" s="13"/>
      <c r="GY100" s="13"/>
      <c r="GZ100" s="13"/>
      <c r="HA100" s="13"/>
      <c r="HB100" s="13"/>
      <c r="HC100" s="13"/>
      <c r="HD100" s="13"/>
      <c r="HE100" s="13"/>
      <c r="HF100" s="13"/>
      <c r="HG100" s="13"/>
      <c r="HH100" s="13"/>
      <c r="HI100" s="13"/>
      <c r="HJ100" s="13"/>
      <c r="HK100" s="13"/>
      <c r="HL100" s="13"/>
      <c r="HM100" s="13"/>
      <c r="HN100" s="13"/>
      <c r="HO100" s="13"/>
      <c r="HP100" s="13"/>
      <c r="HQ100" s="13"/>
      <c r="HR100" s="13"/>
      <c r="HS100" s="13"/>
      <c r="HT100" s="13"/>
      <c r="HU100" s="13"/>
      <c r="HV100" s="13"/>
      <c r="HW100" s="13"/>
      <c r="HX100" s="13"/>
      <c r="HY100" s="13"/>
      <c r="HZ100" s="13"/>
      <c r="IA100" s="13"/>
      <c r="IB100" s="13"/>
      <c r="IC100" s="13"/>
      <c r="ID100" s="13"/>
      <c r="IE100" s="13"/>
      <c r="IF100" s="13"/>
      <c r="IG100" s="13"/>
      <c r="IH100" s="13"/>
      <c r="II100" s="13"/>
      <c r="IJ100" s="13"/>
    </row>
    <row r="101" spans="1:244" s="14" customFormat="1" ht="60.75" customHeight="1" x14ac:dyDescent="0.3">
      <c r="A101" s="142" t="s">
        <v>400</v>
      </c>
      <c r="B101" s="147" t="s">
        <v>397</v>
      </c>
      <c r="C101" s="144"/>
      <c r="D101" s="144"/>
      <c r="E101" s="144"/>
      <c r="F101" s="72"/>
      <c r="G101" s="71"/>
      <c r="H101" s="71">
        <f>SUM(H102:H103)</f>
        <v>2249600</v>
      </c>
      <c r="I101" s="71">
        <f t="shared" ref="I101:J101" si="46">SUM(I102:I103)</f>
        <v>1378950</v>
      </c>
      <c r="J101" s="71">
        <f t="shared" si="46"/>
        <v>159800</v>
      </c>
      <c r="K101" s="73">
        <f t="shared" si="45"/>
        <v>11.588527502810109</v>
      </c>
      <c r="L101" s="71">
        <f t="shared" si="43"/>
        <v>-1219150</v>
      </c>
      <c r="M101" s="71">
        <f t="shared" si="39"/>
        <v>2249600</v>
      </c>
      <c r="N101" s="71">
        <f t="shared" si="39"/>
        <v>1378950</v>
      </c>
      <c r="O101" s="71">
        <f t="shared" si="39"/>
        <v>159800</v>
      </c>
      <c r="P101" s="74">
        <f t="shared" ref="P101:P103" si="47">SUM(O101/N101*100)</f>
        <v>11.588527502810109</v>
      </c>
      <c r="Q101" s="71">
        <f t="shared" si="41"/>
        <v>-1219150</v>
      </c>
      <c r="R101" s="15"/>
      <c r="S101" s="15"/>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R101" s="13"/>
      <c r="BS101" s="13"/>
      <c r="BT101" s="13"/>
      <c r="BU101" s="13"/>
      <c r="BV101" s="13"/>
      <c r="BW101" s="13"/>
      <c r="BX101" s="13"/>
      <c r="BY101" s="13"/>
      <c r="BZ101" s="13"/>
      <c r="CA101" s="13"/>
      <c r="CB101" s="13"/>
      <c r="CC101" s="13"/>
      <c r="CD101" s="13"/>
      <c r="CE101" s="13"/>
      <c r="CF101" s="13"/>
      <c r="CG101" s="13"/>
      <c r="CH101" s="13"/>
      <c r="CI101" s="13"/>
      <c r="CJ101" s="13"/>
      <c r="CK101" s="13"/>
      <c r="CL101" s="13"/>
      <c r="CM101" s="13"/>
      <c r="CN101" s="13"/>
      <c r="CO101" s="13"/>
      <c r="CP101" s="13"/>
      <c r="CQ101" s="13"/>
      <c r="CR101" s="13"/>
      <c r="CS101" s="13"/>
      <c r="CT101" s="13"/>
      <c r="CU101" s="13"/>
      <c r="CV101" s="13"/>
      <c r="CW101" s="13"/>
      <c r="CX101" s="13"/>
      <c r="CY101" s="13"/>
      <c r="CZ101" s="13"/>
      <c r="DA101" s="13"/>
      <c r="DB101" s="13"/>
      <c r="DC101" s="13"/>
      <c r="DD101" s="13"/>
      <c r="DE101" s="13"/>
      <c r="DF101" s="13"/>
      <c r="DG101" s="13"/>
      <c r="DH101" s="13"/>
      <c r="DI101" s="13"/>
      <c r="DJ101" s="13"/>
      <c r="DK101" s="13"/>
      <c r="DL101" s="13"/>
      <c r="DM101" s="13"/>
      <c r="DN101" s="13"/>
      <c r="DO101" s="13"/>
      <c r="DP101" s="13"/>
      <c r="DQ101" s="13"/>
      <c r="DR101" s="13"/>
      <c r="DS101" s="13"/>
      <c r="DT101" s="13"/>
      <c r="DU101" s="13"/>
      <c r="DV101" s="13"/>
      <c r="DW101" s="13"/>
      <c r="DX101" s="13"/>
      <c r="DY101" s="13"/>
      <c r="DZ101" s="13"/>
      <c r="EA101" s="13"/>
      <c r="EB101" s="13"/>
      <c r="EC101" s="13"/>
      <c r="ED101" s="13"/>
      <c r="EE101" s="13"/>
      <c r="EF101" s="13"/>
      <c r="EG101" s="13"/>
      <c r="EH101" s="13"/>
      <c r="EI101" s="13"/>
      <c r="EJ101" s="13"/>
      <c r="EK101" s="13"/>
      <c r="EL101" s="13"/>
      <c r="EM101" s="13"/>
      <c r="EN101" s="13"/>
      <c r="EO101" s="13"/>
      <c r="EP101" s="13"/>
      <c r="EQ101" s="13"/>
      <c r="ER101" s="13"/>
      <c r="ES101" s="13"/>
      <c r="ET101" s="13"/>
      <c r="EU101" s="13"/>
      <c r="EV101" s="13"/>
      <c r="EW101" s="13"/>
      <c r="EX101" s="13"/>
      <c r="EY101" s="13"/>
      <c r="EZ101" s="13"/>
      <c r="FA101" s="13"/>
      <c r="FB101" s="13"/>
      <c r="FC101" s="13"/>
      <c r="FD101" s="13"/>
      <c r="FE101" s="13"/>
      <c r="FF101" s="13"/>
      <c r="FG101" s="13"/>
      <c r="FH101" s="13"/>
      <c r="FI101" s="13"/>
      <c r="FJ101" s="13"/>
      <c r="FK101" s="13"/>
      <c r="FL101" s="13"/>
      <c r="FM101" s="13"/>
      <c r="FN101" s="13"/>
      <c r="FO101" s="13"/>
      <c r="FP101" s="13"/>
      <c r="FQ101" s="13"/>
      <c r="FR101" s="13"/>
      <c r="FS101" s="13"/>
      <c r="FT101" s="13"/>
      <c r="FU101" s="13"/>
      <c r="FV101" s="13"/>
      <c r="FW101" s="13"/>
      <c r="FX101" s="13"/>
      <c r="FY101" s="13"/>
      <c r="FZ101" s="13"/>
      <c r="GA101" s="13"/>
      <c r="GB101" s="13"/>
      <c r="GC101" s="13"/>
      <c r="GD101" s="13"/>
      <c r="GE101" s="13"/>
      <c r="GF101" s="13"/>
      <c r="GG101" s="13"/>
      <c r="GH101" s="13"/>
      <c r="GI101" s="13"/>
      <c r="GJ101" s="13"/>
      <c r="GK101" s="13"/>
      <c r="GL101" s="13"/>
      <c r="GM101" s="13"/>
      <c r="GN101" s="13"/>
      <c r="GO101" s="13"/>
      <c r="GP101" s="13"/>
      <c r="GQ101" s="13"/>
      <c r="GR101" s="13"/>
      <c r="GS101" s="13"/>
      <c r="GT101" s="13"/>
      <c r="GU101" s="13"/>
      <c r="GV101" s="13"/>
      <c r="GW101" s="13"/>
      <c r="GX101" s="13"/>
      <c r="GY101" s="13"/>
      <c r="GZ101" s="13"/>
      <c r="HA101" s="13"/>
      <c r="HB101" s="13"/>
      <c r="HC101" s="13"/>
      <c r="HD101" s="13"/>
      <c r="HE101" s="13"/>
      <c r="HF101" s="13"/>
      <c r="HG101" s="13"/>
      <c r="HH101" s="13"/>
      <c r="HI101" s="13"/>
      <c r="HJ101" s="13"/>
      <c r="HK101" s="13"/>
      <c r="HL101" s="13"/>
      <c r="HM101" s="13"/>
      <c r="HN101" s="13"/>
      <c r="HO101" s="13"/>
      <c r="HP101" s="13"/>
      <c r="HQ101" s="13"/>
      <c r="HR101" s="13"/>
      <c r="HS101" s="13"/>
      <c r="HT101" s="13"/>
      <c r="HU101" s="13"/>
      <c r="HV101" s="13"/>
      <c r="HW101" s="13"/>
      <c r="HX101" s="13"/>
      <c r="HY101" s="13"/>
      <c r="HZ101" s="13"/>
      <c r="IA101" s="13"/>
      <c r="IB101" s="13"/>
      <c r="IC101" s="13"/>
      <c r="ID101" s="13"/>
      <c r="IE101" s="13"/>
      <c r="IF101" s="13"/>
      <c r="IG101" s="13"/>
      <c r="IH101" s="13"/>
      <c r="II101" s="13"/>
      <c r="IJ101" s="13"/>
    </row>
    <row r="102" spans="1:244" s="14" customFormat="1" ht="120.75" customHeight="1" x14ac:dyDescent="0.3">
      <c r="A102" s="55" t="s">
        <v>401</v>
      </c>
      <c r="B102" s="146" t="s">
        <v>398</v>
      </c>
      <c r="C102" s="144"/>
      <c r="D102" s="144"/>
      <c r="E102" s="144"/>
      <c r="F102" s="72"/>
      <c r="G102" s="71"/>
      <c r="H102" s="67">
        <v>471700</v>
      </c>
      <c r="I102" s="67">
        <v>283050</v>
      </c>
      <c r="J102" s="67">
        <v>31960</v>
      </c>
      <c r="K102" s="69">
        <f t="shared" si="45"/>
        <v>11.291291291291291</v>
      </c>
      <c r="L102" s="67">
        <f t="shared" si="43"/>
        <v>-251090</v>
      </c>
      <c r="M102" s="67">
        <f t="shared" si="39"/>
        <v>471700</v>
      </c>
      <c r="N102" s="67">
        <f t="shared" si="39"/>
        <v>283050</v>
      </c>
      <c r="O102" s="67">
        <f t="shared" si="39"/>
        <v>31960</v>
      </c>
      <c r="P102" s="70">
        <f t="shared" si="47"/>
        <v>11.291291291291291</v>
      </c>
      <c r="Q102" s="67">
        <f t="shared" si="41"/>
        <v>-251090</v>
      </c>
      <c r="R102" s="15"/>
      <c r="S102" s="15"/>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c r="BY102" s="13"/>
      <c r="BZ102" s="13"/>
      <c r="CA102" s="13"/>
      <c r="CB102" s="13"/>
      <c r="CC102" s="13"/>
      <c r="CD102" s="13"/>
      <c r="CE102" s="13"/>
      <c r="CF102" s="13"/>
      <c r="CG102" s="13"/>
      <c r="CH102" s="13"/>
      <c r="CI102" s="13"/>
      <c r="CJ102" s="13"/>
      <c r="CK102" s="13"/>
      <c r="CL102" s="13"/>
      <c r="CM102" s="13"/>
      <c r="CN102" s="13"/>
      <c r="CO102" s="13"/>
      <c r="CP102" s="13"/>
      <c r="CQ102" s="13"/>
      <c r="CR102" s="13"/>
      <c r="CS102" s="13"/>
      <c r="CT102" s="13"/>
      <c r="CU102" s="13"/>
      <c r="CV102" s="13"/>
      <c r="CW102" s="13"/>
      <c r="CX102" s="13"/>
      <c r="CY102" s="13"/>
      <c r="CZ102" s="13"/>
      <c r="DA102" s="13"/>
      <c r="DB102" s="13"/>
      <c r="DC102" s="13"/>
      <c r="DD102" s="13"/>
      <c r="DE102" s="13"/>
      <c r="DF102" s="13"/>
      <c r="DG102" s="13"/>
      <c r="DH102" s="13"/>
      <c r="DI102" s="13"/>
      <c r="DJ102" s="13"/>
      <c r="DK102" s="13"/>
      <c r="DL102" s="13"/>
      <c r="DM102" s="13"/>
      <c r="DN102" s="13"/>
      <c r="DO102" s="13"/>
      <c r="DP102" s="13"/>
      <c r="DQ102" s="13"/>
      <c r="DR102" s="13"/>
      <c r="DS102" s="13"/>
      <c r="DT102" s="13"/>
      <c r="DU102" s="13"/>
      <c r="DV102" s="13"/>
      <c r="DW102" s="13"/>
      <c r="DX102" s="13"/>
      <c r="DY102" s="13"/>
      <c r="DZ102" s="13"/>
      <c r="EA102" s="13"/>
      <c r="EB102" s="13"/>
      <c r="EC102" s="13"/>
      <c r="ED102" s="13"/>
      <c r="EE102" s="13"/>
      <c r="EF102" s="13"/>
      <c r="EG102" s="13"/>
      <c r="EH102" s="13"/>
      <c r="EI102" s="13"/>
      <c r="EJ102" s="13"/>
      <c r="EK102" s="13"/>
      <c r="EL102" s="13"/>
      <c r="EM102" s="13"/>
      <c r="EN102" s="13"/>
      <c r="EO102" s="13"/>
      <c r="EP102" s="13"/>
      <c r="EQ102" s="13"/>
      <c r="ER102" s="13"/>
      <c r="ES102" s="13"/>
      <c r="ET102" s="13"/>
      <c r="EU102" s="13"/>
      <c r="EV102" s="13"/>
      <c r="EW102" s="13"/>
      <c r="EX102" s="13"/>
      <c r="EY102" s="13"/>
      <c r="EZ102" s="13"/>
      <c r="FA102" s="13"/>
      <c r="FB102" s="13"/>
      <c r="FC102" s="13"/>
      <c r="FD102" s="13"/>
      <c r="FE102" s="13"/>
      <c r="FF102" s="13"/>
      <c r="FG102" s="13"/>
      <c r="FH102" s="13"/>
      <c r="FI102" s="13"/>
      <c r="FJ102" s="13"/>
      <c r="FK102" s="13"/>
      <c r="FL102" s="13"/>
      <c r="FM102" s="13"/>
      <c r="FN102" s="13"/>
      <c r="FO102" s="13"/>
      <c r="FP102" s="13"/>
      <c r="FQ102" s="13"/>
      <c r="FR102" s="13"/>
      <c r="FS102" s="13"/>
      <c r="FT102" s="13"/>
      <c r="FU102" s="13"/>
      <c r="FV102" s="13"/>
      <c r="FW102" s="13"/>
      <c r="FX102" s="13"/>
      <c r="FY102" s="13"/>
      <c r="FZ102" s="13"/>
      <c r="GA102" s="13"/>
      <c r="GB102" s="13"/>
      <c r="GC102" s="13"/>
      <c r="GD102" s="13"/>
      <c r="GE102" s="13"/>
      <c r="GF102" s="13"/>
      <c r="GG102" s="13"/>
      <c r="GH102" s="13"/>
      <c r="GI102" s="13"/>
      <c r="GJ102" s="13"/>
      <c r="GK102" s="13"/>
      <c r="GL102" s="13"/>
      <c r="GM102" s="13"/>
      <c r="GN102" s="13"/>
      <c r="GO102" s="13"/>
      <c r="GP102" s="13"/>
      <c r="GQ102" s="13"/>
      <c r="GR102" s="13"/>
      <c r="GS102" s="13"/>
      <c r="GT102" s="13"/>
      <c r="GU102" s="13"/>
      <c r="GV102" s="13"/>
      <c r="GW102" s="13"/>
      <c r="GX102" s="13"/>
      <c r="GY102" s="13"/>
      <c r="GZ102" s="13"/>
      <c r="HA102" s="13"/>
      <c r="HB102" s="13"/>
      <c r="HC102" s="13"/>
      <c r="HD102" s="13"/>
      <c r="HE102" s="13"/>
      <c r="HF102" s="13"/>
      <c r="HG102" s="13"/>
      <c r="HH102" s="13"/>
      <c r="HI102" s="13"/>
      <c r="HJ102" s="13"/>
      <c r="HK102" s="13"/>
      <c r="HL102" s="13"/>
      <c r="HM102" s="13"/>
      <c r="HN102" s="13"/>
      <c r="HO102" s="13"/>
      <c r="HP102" s="13"/>
      <c r="HQ102" s="13"/>
      <c r="HR102" s="13"/>
      <c r="HS102" s="13"/>
      <c r="HT102" s="13"/>
      <c r="HU102" s="13"/>
      <c r="HV102" s="13"/>
      <c r="HW102" s="13"/>
      <c r="HX102" s="13"/>
      <c r="HY102" s="13"/>
      <c r="HZ102" s="13"/>
      <c r="IA102" s="13"/>
      <c r="IB102" s="13"/>
      <c r="IC102" s="13"/>
      <c r="ID102" s="13"/>
      <c r="IE102" s="13"/>
      <c r="IF102" s="13"/>
      <c r="IG102" s="13"/>
      <c r="IH102" s="13"/>
      <c r="II102" s="13"/>
      <c r="IJ102" s="13"/>
    </row>
    <row r="103" spans="1:244" s="14" customFormat="1" ht="105.75" customHeight="1" x14ac:dyDescent="0.3">
      <c r="A103" s="55" t="s">
        <v>402</v>
      </c>
      <c r="B103" s="146" t="s">
        <v>399</v>
      </c>
      <c r="C103" s="144"/>
      <c r="D103" s="144"/>
      <c r="E103" s="144"/>
      <c r="F103" s="72"/>
      <c r="G103" s="71"/>
      <c r="H103" s="67">
        <v>1777900</v>
      </c>
      <c r="I103" s="67">
        <v>1095900</v>
      </c>
      <c r="J103" s="67">
        <v>127840</v>
      </c>
      <c r="K103" s="69">
        <f t="shared" si="45"/>
        <v>11.665297928643124</v>
      </c>
      <c r="L103" s="67">
        <f t="shared" si="43"/>
        <v>-968060</v>
      </c>
      <c r="M103" s="67">
        <f t="shared" si="39"/>
        <v>1777900</v>
      </c>
      <c r="N103" s="67">
        <f t="shared" si="39"/>
        <v>1095900</v>
      </c>
      <c r="O103" s="67">
        <f t="shared" si="39"/>
        <v>127840</v>
      </c>
      <c r="P103" s="70">
        <f t="shared" si="47"/>
        <v>11.665297928643124</v>
      </c>
      <c r="Q103" s="67">
        <f t="shared" si="41"/>
        <v>-968060</v>
      </c>
      <c r="R103" s="15"/>
      <c r="S103" s="15"/>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R103" s="13"/>
      <c r="BS103" s="13"/>
      <c r="BT103" s="13"/>
      <c r="BU103" s="13"/>
      <c r="BV103" s="13"/>
      <c r="BW103" s="13"/>
      <c r="BX103" s="13"/>
      <c r="BY103" s="13"/>
      <c r="BZ103" s="13"/>
      <c r="CA103" s="13"/>
      <c r="CB103" s="13"/>
      <c r="CC103" s="13"/>
      <c r="CD103" s="13"/>
      <c r="CE103" s="13"/>
      <c r="CF103" s="13"/>
      <c r="CG103" s="13"/>
      <c r="CH103" s="13"/>
      <c r="CI103" s="13"/>
      <c r="CJ103" s="13"/>
      <c r="CK103" s="13"/>
      <c r="CL103" s="13"/>
      <c r="CM103" s="13"/>
      <c r="CN103" s="13"/>
      <c r="CO103" s="13"/>
      <c r="CP103" s="13"/>
      <c r="CQ103" s="13"/>
      <c r="CR103" s="13"/>
      <c r="CS103" s="13"/>
      <c r="CT103" s="13"/>
      <c r="CU103" s="13"/>
      <c r="CV103" s="13"/>
      <c r="CW103" s="13"/>
      <c r="CX103" s="13"/>
      <c r="CY103" s="13"/>
      <c r="CZ103" s="13"/>
      <c r="DA103" s="13"/>
      <c r="DB103" s="13"/>
      <c r="DC103" s="13"/>
      <c r="DD103" s="13"/>
      <c r="DE103" s="13"/>
      <c r="DF103" s="13"/>
      <c r="DG103" s="13"/>
      <c r="DH103" s="13"/>
      <c r="DI103" s="13"/>
      <c r="DJ103" s="13"/>
      <c r="DK103" s="13"/>
      <c r="DL103" s="13"/>
      <c r="DM103" s="13"/>
      <c r="DN103" s="13"/>
      <c r="DO103" s="13"/>
      <c r="DP103" s="13"/>
      <c r="DQ103" s="13"/>
      <c r="DR103" s="13"/>
      <c r="DS103" s="13"/>
      <c r="DT103" s="13"/>
      <c r="DU103" s="13"/>
      <c r="DV103" s="13"/>
      <c r="DW103" s="13"/>
      <c r="DX103" s="13"/>
      <c r="DY103" s="13"/>
      <c r="DZ103" s="13"/>
      <c r="EA103" s="13"/>
      <c r="EB103" s="13"/>
      <c r="EC103" s="13"/>
      <c r="ED103" s="13"/>
      <c r="EE103" s="13"/>
      <c r="EF103" s="13"/>
      <c r="EG103" s="13"/>
      <c r="EH103" s="13"/>
      <c r="EI103" s="13"/>
      <c r="EJ103" s="13"/>
      <c r="EK103" s="13"/>
      <c r="EL103" s="13"/>
      <c r="EM103" s="13"/>
      <c r="EN103" s="13"/>
      <c r="EO103" s="13"/>
      <c r="EP103" s="13"/>
      <c r="EQ103" s="13"/>
      <c r="ER103" s="13"/>
      <c r="ES103" s="13"/>
      <c r="ET103" s="13"/>
      <c r="EU103" s="13"/>
      <c r="EV103" s="13"/>
      <c r="EW103" s="13"/>
      <c r="EX103" s="13"/>
      <c r="EY103" s="13"/>
      <c r="EZ103" s="13"/>
      <c r="FA103" s="13"/>
      <c r="FB103" s="13"/>
      <c r="FC103" s="13"/>
      <c r="FD103" s="13"/>
      <c r="FE103" s="13"/>
      <c r="FF103" s="13"/>
      <c r="FG103" s="13"/>
      <c r="FH103" s="13"/>
      <c r="FI103" s="13"/>
      <c r="FJ103" s="13"/>
      <c r="FK103" s="13"/>
      <c r="FL103" s="13"/>
      <c r="FM103" s="13"/>
      <c r="FN103" s="13"/>
      <c r="FO103" s="13"/>
      <c r="FP103" s="13"/>
      <c r="FQ103" s="13"/>
      <c r="FR103" s="13"/>
      <c r="FS103" s="13"/>
      <c r="FT103" s="13"/>
      <c r="FU103" s="13"/>
      <c r="FV103" s="13"/>
      <c r="FW103" s="13"/>
      <c r="FX103" s="13"/>
      <c r="FY103" s="13"/>
      <c r="FZ103" s="13"/>
      <c r="GA103" s="13"/>
      <c r="GB103" s="13"/>
      <c r="GC103" s="13"/>
      <c r="GD103" s="13"/>
      <c r="GE103" s="13"/>
      <c r="GF103" s="13"/>
      <c r="GG103" s="13"/>
      <c r="GH103" s="13"/>
      <c r="GI103" s="13"/>
      <c r="GJ103" s="13"/>
      <c r="GK103" s="13"/>
      <c r="GL103" s="13"/>
      <c r="GM103" s="13"/>
      <c r="GN103" s="13"/>
      <c r="GO103" s="13"/>
      <c r="GP103" s="13"/>
      <c r="GQ103" s="13"/>
      <c r="GR103" s="13"/>
      <c r="GS103" s="13"/>
      <c r="GT103" s="13"/>
      <c r="GU103" s="13"/>
      <c r="GV103" s="13"/>
      <c r="GW103" s="13"/>
      <c r="GX103" s="13"/>
      <c r="GY103" s="13"/>
      <c r="GZ103" s="13"/>
      <c r="HA103" s="13"/>
      <c r="HB103" s="13"/>
      <c r="HC103" s="13"/>
      <c r="HD103" s="13"/>
      <c r="HE103" s="13"/>
      <c r="HF103" s="13"/>
      <c r="HG103" s="13"/>
      <c r="HH103" s="13"/>
      <c r="HI103" s="13"/>
      <c r="HJ103" s="13"/>
      <c r="HK103" s="13"/>
      <c r="HL103" s="13"/>
      <c r="HM103" s="13"/>
      <c r="HN103" s="13"/>
      <c r="HO103" s="13"/>
      <c r="HP103" s="13"/>
      <c r="HQ103" s="13"/>
      <c r="HR103" s="13"/>
      <c r="HS103" s="13"/>
      <c r="HT103" s="13"/>
      <c r="HU103" s="13"/>
      <c r="HV103" s="13"/>
      <c r="HW103" s="13"/>
      <c r="HX103" s="13"/>
      <c r="HY103" s="13"/>
      <c r="HZ103" s="13"/>
      <c r="IA103" s="13"/>
      <c r="IB103" s="13"/>
      <c r="IC103" s="13"/>
      <c r="ID103" s="13"/>
      <c r="IE103" s="13"/>
      <c r="IF103" s="13"/>
      <c r="IG103" s="13"/>
      <c r="IH103" s="13"/>
      <c r="II103" s="13"/>
      <c r="IJ103" s="13"/>
    </row>
    <row r="104" spans="1:244" s="14" customFormat="1" ht="125.25" customHeight="1" x14ac:dyDescent="0.3">
      <c r="A104" s="142" t="s">
        <v>291</v>
      </c>
      <c r="B104" s="147" t="s">
        <v>336</v>
      </c>
      <c r="C104" s="144">
        <v>627000</v>
      </c>
      <c r="D104" s="144">
        <v>627000</v>
      </c>
      <c r="E104" s="144">
        <v>625966.91</v>
      </c>
      <c r="F104" s="72">
        <f t="shared" si="37"/>
        <v>99.835232854864444</v>
      </c>
      <c r="G104" s="71">
        <f t="shared" si="38"/>
        <v>-1033.0899999999674</v>
      </c>
      <c r="H104" s="67"/>
      <c r="I104" s="67"/>
      <c r="J104" s="67"/>
      <c r="K104" s="73"/>
      <c r="L104" s="71"/>
      <c r="M104" s="71">
        <f t="shared" si="39"/>
        <v>627000</v>
      </c>
      <c r="N104" s="71">
        <f>SUM(D104+I104)</f>
        <v>627000</v>
      </c>
      <c r="O104" s="71">
        <f t="shared" si="39"/>
        <v>625966.91</v>
      </c>
      <c r="P104" s="74">
        <f>SUM(O104/N104*100)</f>
        <v>99.835232854864444</v>
      </c>
      <c r="Q104" s="71">
        <f>SUM(O104-N104)</f>
        <v>-1033.0899999999674</v>
      </c>
      <c r="R104" s="15"/>
      <c r="S104" s="15"/>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R104" s="13"/>
      <c r="BS104" s="13"/>
      <c r="BT104" s="13"/>
      <c r="BU104" s="13"/>
      <c r="BV104" s="13"/>
      <c r="BW104" s="13"/>
      <c r="BX104" s="13"/>
      <c r="BY104" s="13"/>
      <c r="BZ104" s="13"/>
      <c r="CA104" s="13"/>
      <c r="CB104" s="13"/>
      <c r="CC104" s="13"/>
      <c r="CD104" s="13"/>
      <c r="CE104" s="13"/>
      <c r="CF104" s="13"/>
      <c r="CG104" s="13"/>
      <c r="CH104" s="13"/>
      <c r="CI104" s="13"/>
      <c r="CJ104" s="13"/>
      <c r="CK104" s="13"/>
      <c r="CL104" s="13"/>
      <c r="CM104" s="13"/>
      <c r="CN104" s="13"/>
      <c r="CO104" s="13"/>
      <c r="CP104" s="13"/>
      <c r="CQ104" s="13"/>
      <c r="CR104" s="13"/>
      <c r="CS104" s="13"/>
      <c r="CT104" s="13"/>
      <c r="CU104" s="13"/>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c r="EV104" s="13"/>
      <c r="EW104" s="13"/>
      <c r="EX104" s="13"/>
      <c r="EY104" s="13"/>
      <c r="EZ104" s="13"/>
      <c r="FA104" s="13"/>
      <c r="FB104" s="13"/>
      <c r="FC104" s="13"/>
      <c r="FD104" s="13"/>
      <c r="FE104" s="13"/>
      <c r="FF104" s="13"/>
      <c r="FG104" s="13"/>
      <c r="FH104" s="13"/>
      <c r="FI104" s="13"/>
      <c r="FJ104" s="13"/>
      <c r="FK104" s="13"/>
      <c r="FL104" s="13"/>
      <c r="FM104" s="13"/>
      <c r="FN104" s="13"/>
      <c r="FO104" s="13"/>
      <c r="FP104" s="13"/>
      <c r="FQ104" s="13"/>
      <c r="FR104" s="13"/>
      <c r="FS104" s="13"/>
      <c r="FT104" s="13"/>
      <c r="FU104" s="13"/>
      <c r="FV104" s="13"/>
      <c r="FW104" s="13"/>
      <c r="FX104" s="13"/>
      <c r="FY104" s="13"/>
      <c r="FZ104" s="13"/>
      <c r="GA104" s="13"/>
      <c r="GB104" s="13"/>
      <c r="GC104" s="13"/>
      <c r="GD104" s="13"/>
      <c r="GE104" s="13"/>
      <c r="GF104" s="13"/>
      <c r="GG104" s="13"/>
      <c r="GH104" s="13"/>
      <c r="GI104" s="13"/>
      <c r="GJ104" s="13"/>
      <c r="GK104" s="13"/>
      <c r="GL104" s="13"/>
      <c r="GM104" s="13"/>
      <c r="GN104" s="13"/>
      <c r="GO104" s="13"/>
      <c r="GP104" s="13"/>
      <c r="GQ104" s="13"/>
      <c r="GR104" s="13"/>
      <c r="GS104" s="13"/>
      <c r="GT104" s="13"/>
      <c r="GU104" s="13"/>
      <c r="GV104" s="13"/>
      <c r="GW104" s="13"/>
      <c r="GX104" s="13"/>
      <c r="GY104" s="13"/>
      <c r="GZ104" s="13"/>
      <c r="HA104" s="13"/>
      <c r="HB104" s="13"/>
      <c r="HC104" s="13"/>
      <c r="HD104" s="13"/>
      <c r="HE104" s="13"/>
      <c r="HF104" s="13"/>
      <c r="HG104" s="13"/>
      <c r="HH104" s="13"/>
      <c r="HI104" s="13"/>
      <c r="HJ104" s="13"/>
      <c r="HK104" s="13"/>
      <c r="HL104" s="13"/>
      <c r="HM104" s="13"/>
      <c r="HN104" s="13"/>
      <c r="HO104" s="13"/>
      <c r="HP104" s="13"/>
      <c r="HQ104" s="13"/>
      <c r="HR104" s="13"/>
      <c r="HS104" s="13"/>
      <c r="HT104" s="13"/>
      <c r="HU104" s="13"/>
      <c r="HV104" s="13"/>
      <c r="HW104" s="13"/>
      <c r="HX104" s="13"/>
      <c r="HY104" s="13"/>
      <c r="HZ104" s="13"/>
      <c r="IA104" s="13"/>
      <c r="IB104" s="13"/>
      <c r="IC104" s="13"/>
      <c r="ID104" s="13"/>
      <c r="IE104" s="13"/>
      <c r="IF104" s="13"/>
      <c r="IG104" s="13"/>
      <c r="IH104" s="13"/>
      <c r="II104" s="13"/>
      <c r="IJ104" s="13"/>
    </row>
    <row r="105" spans="1:244" s="14" customFormat="1" ht="60" customHeight="1" x14ac:dyDescent="0.3">
      <c r="A105" s="142" t="s">
        <v>365</v>
      </c>
      <c r="B105" s="147" t="s">
        <v>366</v>
      </c>
      <c r="C105" s="81"/>
      <c r="D105" s="81"/>
      <c r="E105" s="81"/>
      <c r="F105" s="68"/>
      <c r="G105" s="67"/>
      <c r="H105" s="71">
        <v>3000000</v>
      </c>
      <c r="I105" s="71">
        <v>2006100</v>
      </c>
      <c r="J105" s="71">
        <v>188233</v>
      </c>
      <c r="K105" s="73">
        <f t="shared" si="45"/>
        <v>9.3830317531528831</v>
      </c>
      <c r="L105" s="71">
        <f t="shared" si="43"/>
        <v>-1817867</v>
      </c>
      <c r="M105" s="71">
        <f t="shared" si="39"/>
        <v>3000000</v>
      </c>
      <c r="N105" s="71">
        <f t="shared" si="39"/>
        <v>2006100</v>
      </c>
      <c r="O105" s="71">
        <f t="shared" si="39"/>
        <v>188233</v>
      </c>
      <c r="P105" s="74">
        <f t="shared" ref="P105:P109" si="48">SUM(O105/N105*100)</f>
        <v>9.3830317531528831</v>
      </c>
      <c r="Q105" s="71">
        <f t="shared" ref="Q105:Q109" si="49">SUM(O105-N105)</f>
        <v>-1817867</v>
      </c>
      <c r="R105" s="15"/>
      <c r="S105" s="15"/>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c r="BR105" s="13"/>
      <c r="BS105" s="13"/>
      <c r="BT105" s="13"/>
      <c r="BU105" s="13"/>
      <c r="BV105" s="13"/>
      <c r="BW105" s="13"/>
      <c r="BX105" s="13"/>
      <c r="BY105" s="13"/>
      <c r="BZ105" s="13"/>
      <c r="CA105" s="13"/>
      <c r="CB105" s="13"/>
      <c r="CC105" s="13"/>
      <c r="CD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c r="EU105" s="13"/>
      <c r="EV105" s="13"/>
      <c r="EW105" s="13"/>
      <c r="EX105" s="13"/>
      <c r="EY105" s="13"/>
      <c r="EZ105" s="13"/>
      <c r="FA105" s="13"/>
      <c r="FB105" s="13"/>
      <c r="FC105" s="13"/>
      <c r="FD105" s="13"/>
      <c r="FE105" s="13"/>
      <c r="FF105" s="13"/>
      <c r="FG105" s="13"/>
      <c r="FH105" s="13"/>
      <c r="FI105" s="13"/>
      <c r="FJ105" s="13"/>
      <c r="FK105" s="13"/>
      <c r="FL105" s="13"/>
      <c r="FM105" s="13"/>
      <c r="FN105" s="13"/>
      <c r="FO105" s="13"/>
      <c r="FP105" s="13"/>
      <c r="FQ105" s="13"/>
      <c r="FR105" s="13"/>
      <c r="FS105" s="13"/>
      <c r="FT105" s="13"/>
      <c r="FU105" s="13"/>
      <c r="FV105" s="13"/>
      <c r="FW105" s="13"/>
      <c r="FX105" s="13"/>
      <c r="FY105" s="13"/>
      <c r="FZ105" s="13"/>
      <c r="GA105" s="13"/>
      <c r="GB105" s="13"/>
      <c r="GC105" s="13"/>
      <c r="GD105" s="13"/>
      <c r="GE105" s="13"/>
      <c r="GF105" s="13"/>
      <c r="GG105" s="13"/>
      <c r="GH105" s="13"/>
      <c r="GI105" s="13"/>
      <c r="GJ105" s="13"/>
      <c r="GK105" s="13"/>
      <c r="GL105" s="13"/>
      <c r="GM105" s="13"/>
      <c r="GN105" s="13"/>
      <c r="GO105" s="13"/>
      <c r="GP105" s="13"/>
      <c r="GQ105" s="13"/>
      <c r="GR105" s="13"/>
      <c r="GS105" s="13"/>
      <c r="GT105" s="13"/>
      <c r="GU105" s="13"/>
      <c r="GV105" s="13"/>
      <c r="GW105" s="13"/>
      <c r="GX105" s="13"/>
      <c r="GY105" s="13"/>
      <c r="GZ105" s="13"/>
      <c r="HA105" s="13"/>
      <c r="HB105" s="13"/>
      <c r="HC105" s="13"/>
      <c r="HD105" s="13"/>
      <c r="HE105" s="13"/>
      <c r="HF105" s="13"/>
      <c r="HG105" s="13"/>
      <c r="HH105" s="13"/>
      <c r="HI105" s="13"/>
      <c r="HJ105" s="13"/>
      <c r="HK105" s="13"/>
      <c r="HL105" s="13"/>
      <c r="HM105" s="13"/>
      <c r="HN105" s="13"/>
      <c r="HO105" s="13"/>
      <c r="HP105" s="13"/>
      <c r="HQ105" s="13"/>
      <c r="HR105" s="13"/>
      <c r="HS105" s="13"/>
      <c r="HT105" s="13"/>
      <c r="HU105" s="13"/>
      <c r="HV105" s="13"/>
      <c r="HW105" s="13"/>
      <c r="HX105" s="13"/>
      <c r="HY105" s="13"/>
      <c r="HZ105" s="13"/>
      <c r="IA105" s="13"/>
      <c r="IB105" s="13"/>
      <c r="IC105" s="13"/>
      <c r="ID105" s="13"/>
      <c r="IE105" s="13"/>
      <c r="IF105" s="13"/>
      <c r="IG105" s="13"/>
      <c r="IH105" s="13"/>
      <c r="II105" s="13"/>
      <c r="IJ105" s="13"/>
    </row>
    <row r="106" spans="1:244" s="14" customFormat="1" ht="88.5" customHeight="1" x14ac:dyDescent="0.3">
      <c r="A106" s="142" t="s">
        <v>337</v>
      </c>
      <c r="B106" s="147" t="s">
        <v>338</v>
      </c>
      <c r="C106" s="144">
        <v>14177900</v>
      </c>
      <c r="D106" s="144">
        <v>14177900</v>
      </c>
      <c r="E106" s="144">
        <v>12047408.880000001</v>
      </c>
      <c r="F106" s="72">
        <f t="shared" si="37"/>
        <v>84.973154557445042</v>
      </c>
      <c r="G106" s="71">
        <f t="shared" si="38"/>
        <v>-2130491.1199999992</v>
      </c>
      <c r="H106" s="71"/>
      <c r="I106" s="71"/>
      <c r="J106" s="71"/>
      <c r="K106" s="73"/>
      <c r="L106" s="71"/>
      <c r="M106" s="71">
        <f t="shared" si="39"/>
        <v>14177900</v>
      </c>
      <c r="N106" s="71">
        <f t="shared" si="39"/>
        <v>14177900</v>
      </c>
      <c r="O106" s="71">
        <f t="shared" si="39"/>
        <v>12047408.880000001</v>
      </c>
      <c r="P106" s="74">
        <f t="shared" si="48"/>
        <v>84.973154557445042</v>
      </c>
      <c r="Q106" s="71">
        <f t="shared" si="49"/>
        <v>-2130491.1199999992</v>
      </c>
      <c r="R106" s="15"/>
      <c r="S106" s="15"/>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c r="BY106" s="13"/>
      <c r="BZ106" s="13"/>
      <c r="CA106" s="13"/>
      <c r="CB106" s="13"/>
      <c r="CC106" s="13"/>
      <c r="CD106" s="13"/>
      <c r="CE106" s="13"/>
      <c r="CF106" s="13"/>
      <c r="CG106" s="13"/>
      <c r="CH106" s="13"/>
      <c r="CI106" s="13"/>
      <c r="CJ106" s="13"/>
      <c r="CK106" s="13"/>
      <c r="CL106" s="13"/>
      <c r="CM106" s="13"/>
      <c r="CN106" s="13"/>
      <c r="CO106" s="13"/>
      <c r="CP106" s="13"/>
      <c r="CQ106" s="13"/>
      <c r="CR106" s="13"/>
      <c r="CS106" s="13"/>
      <c r="CT106" s="13"/>
      <c r="CU106" s="13"/>
      <c r="CV106" s="13"/>
      <c r="CW106" s="13"/>
      <c r="CX106" s="13"/>
      <c r="CY106" s="13"/>
      <c r="CZ106" s="13"/>
      <c r="DA106" s="13"/>
      <c r="DB106" s="13"/>
      <c r="DC106" s="13"/>
      <c r="DD106" s="13"/>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K106" s="13"/>
      <c r="EL106" s="13"/>
      <c r="EM106" s="13"/>
      <c r="EN106" s="13"/>
      <c r="EO106" s="13"/>
      <c r="EP106" s="13"/>
      <c r="EQ106" s="13"/>
      <c r="ER106" s="13"/>
      <c r="ES106" s="13"/>
      <c r="ET106" s="13"/>
      <c r="EU106" s="13"/>
      <c r="EV106" s="13"/>
      <c r="EW106" s="13"/>
      <c r="EX106" s="13"/>
      <c r="EY106" s="13"/>
      <c r="EZ106" s="13"/>
      <c r="FA106" s="13"/>
      <c r="FB106" s="13"/>
      <c r="FC106" s="13"/>
      <c r="FD106" s="13"/>
      <c r="FE106" s="13"/>
      <c r="FF106" s="13"/>
      <c r="FG106" s="13"/>
      <c r="FH106" s="13"/>
      <c r="FI106" s="13"/>
      <c r="FJ106" s="13"/>
      <c r="FK106" s="13"/>
      <c r="FL106" s="13"/>
      <c r="FM106" s="13"/>
      <c r="FN106" s="13"/>
      <c r="FO106" s="13"/>
      <c r="FP106" s="13"/>
      <c r="FQ106" s="13"/>
      <c r="FR106" s="13"/>
      <c r="FS106" s="13"/>
      <c r="FT106" s="13"/>
      <c r="FU106" s="13"/>
      <c r="FV106" s="13"/>
      <c r="FW106" s="13"/>
      <c r="FX106" s="13"/>
      <c r="FY106" s="13"/>
      <c r="FZ106" s="13"/>
      <c r="GA106" s="13"/>
      <c r="GB106" s="13"/>
      <c r="GC106" s="13"/>
      <c r="GD106" s="13"/>
      <c r="GE106" s="13"/>
      <c r="GF106" s="13"/>
      <c r="GG106" s="13"/>
      <c r="GH106" s="13"/>
      <c r="GI106" s="13"/>
      <c r="GJ106" s="13"/>
      <c r="GK106" s="13"/>
      <c r="GL106" s="13"/>
      <c r="GM106" s="13"/>
      <c r="GN106" s="13"/>
      <c r="GO106" s="13"/>
      <c r="GP106" s="13"/>
      <c r="GQ106" s="13"/>
      <c r="GR106" s="13"/>
      <c r="GS106" s="13"/>
      <c r="GT106" s="13"/>
      <c r="GU106" s="13"/>
      <c r="GV106" s="13"/>
      <c r="GW106" s="13"/>
      <c r="GX106" s="13"/>
      <c r="GY106" s="13"/>
      <c r="GZ106" s="13"/>
      <c r="HA106" s="13"/>
      <c r="HB106" s="13"/>
      <c r="HC106" s="13"/>
      <c r="HD106" s="13"/>
      <c r="HE106" s="13"/>
      <c r="HF106" s="13"/>
      <c r="HG106" s="13"/>
      <c r="HH106" s="13"/>
      <c r="HI106" s="13"/>
      <c r="HJ106" s="13"/>
      <c r="HK106" s="13"/>
      <c r="HL106" s="13"/>
      <c r="HM106" s="13"/>
      <c r="HN106" s="13"/>
      <c r="HO106" s="13"/>
      <c r="HP106" s="13"/>
      <c r="HQ106" s="13"/>
      <c r="HR106" s="13"/>
      <c r="HS106" s="13"/>
      <c r="HT106" s="13"/>
      <c r="HU106" s="13"/>
      <c r="HV106" s="13"/>
      <c r="HW106" s="13"/>
      <c r="HX106" s="13"/>
      <c r="HY106" s="13"/>
      <c r="HZ106" s="13"/>
      <c r="IA106" s="13"/>
      <c r="IB106" s="13"/>
      <c r="IC106" s="13"/>
      <c r="ID106" s="13"/>
      <c r="IE106" s="13"/>
      <c r="IF106" s="13"/>
      <c r="IG106" s="13"/>
      <c r="IH106" s="13"/>
      <c r="II106" s="13"/>
      <c r="IJ106" s="13"/>
    </row>
    <row r="107" spans="1:244" s="14" customFormat="1" ht="41.25" customHeight="1" x14ac:dyDescent="0.3">
      <c r="A107" s="228" t="s">
        <v>2</v>
      </c>
      <c r="B107" s="230" t="s">
        <v>20</v>
      </c>
      <c r="C107" s="210" t="s">
        <v>183</v>
      </c>
      <c r="D107" s="211"/>
      <c r="E107" s="212"/>
      <c r="F107" s="212"/>
      <c r="G107" s="213"/>
      <c r="H107" s="210" t="s">
        <v>184</v>
      </c>
      <c r="I107" s="211"/>
      <c r="J107" s="214"/>
      <c r="K107" s="214"/>
      <c r="L107" s="215"/>
      <c r="M107" s="224" t="s">
        <v>185</v>
      </c>
      <c r="N107" s="225"/>
      <c r="O107" s="226"/>
      <c r="P107" s="226"/>
      <c r="Q107" s="227"/>
      <c r="R107" s="15"/>
      <c r="S107" s="15"/>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c r="BY107" s="13"/>
      <c r="BZ107" s="13"/>
      <c r="CA107" s="13"/>
      <c r="CB107" s="13"/>
      <c r="CC107" s="13"/>
      <c r="CD107" s="13"/>
      <c r="CE107" s="13"/>
      <c r="CF107" s="13"/>
      <c r="CG107" s="13"/>
      <c r="CH107" s="13"/>
      <c r="CI107" s="13"/>
      <c r="CJ107" s="13"/>
      <c r="CK107" s="13"/>
      <c r="CL107" s="13"/>
      <c r="CM107" s="13"/>
      <c r="CN107" s="13"/>
      <c r="CO107" s="13"/>
      <c r="CP107" s="13"/>
      <c r="CQ107" s="13"/>
      <c r="CR107" s="13"/>
      <c r="CS107" s="13"/>
      <c r="CT107" s="13"/>
      <c r="CU107" s="13"/>
      <c r="CV107" s="13"/>
      <c r="CW107" s="13"/>
      <c r="CX107" s="13"/>
      <c r="CY107" s="13"/>
      <c r="CZ107" s="13"/>
      <c r="DA107" s="13"/>
      <c r="DB107" s="13"/>
      <c r="DC107" s="13"/>
      <c r="DD107" s="13"/>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K107" s="13"/>
      <c r="EL107" s="13"/>
      <c r="EM107" s="13"/>
      <c r="EN107" s="13"/>
      <c r="EO107" s="13"/>
      <c r="EP107" s="13"/>
      <c r="EQ107" s="13"/>
      <c r="ER107" s="13"/>
      <c r="ES107" s="13"/>
      <c r="ET107" s="13"/>
      <c r="EU107" s="13"/>
      <c r="EV107" s="13"/>
      <c r="EW107" s="13"/>
      <c r="EX107" s="13"/>
      <c r="EY107" s="13"/>
      <c r="EZ107" s="13"/>
      <c r="FA107" s="13"/>
      <c r="FB107" s="13"/>
      <c r="FC107" s="13"/>
      <c r="FD107" s="13"/>
      <c r="FE107" s="13"/>
      <c r="FF107" s="13"/>
      <c r="FG107" s="13"/>
      <c r="FH107" s="13"/>
      <c r="FI107" s="13"/>
      <c r="FJ107" s="13"/>
      <c r="FK107" s="13"/>
      <c r="FL107" s="13"/>
      <c r="FM107" s="13"/>
      <c r="FN107" s="13"/>
      <c r="FO107" s="13"/>
      <c r="FP107" s="13"/>
      <c r="FQ107" s="13"/>
      <c r="FR107" s="13"/>
      <c r="FS107" s="13"/>
      <c r="FT107" s="13"/>
      <c r="FU107" s="13"/>
      <c r="FV107" s="13"/>
      <c r="FW107" s="13"/>
      <c r="FX107" s="13"/>
      <c r="FY107" s="13"/>
      <c r="FZ107" s="13"/>
      <c r="GA107" s="13"/>
      <c r="GB107" s="13"/>
      <c r="GC107" s="13"/>
      <c r="GD107" s="13"/>
      <c r="GE107" s="13"/>
      <c r="GF107" s="13"/>
      <c r="GG107" s="13"/>
      <c r="GH107" s="13"/>
      <c r="GI107" s="13"/>
      <c r="GJ107" s="13"/>
      <c r="GK107" s="13"/>
      <c r="GL107" s="13"/>
      <c r="GM107" s="13"/>
      <c r="GN107" s="13"/>
      <c r="GO107" s="13"/>
      <c r="GP107" s="13"/>
      <c r="GQ107" s="13"/>
      <c r="GR107" s="13"/>
      <c r="GS107" s="13"/>
      <c r="GT107" s="13"/>
      <c r="GU107" s="13"/>
      <c r="GV107" s="13"/>
      <c r="GW107" s="13"/>
      <c r="GX107" s="13"/>
      <c r="GY107" s="13"/>
      <c r="GZ107" s="13"/>
      <c r="HA107" s="13"/>
      <c r="HB107" s="13"/>
      <c r="HC107" s="13"/>
      <c r="HD107" s="13"/>
      <c r="HE107" s="13"/>
      <c r="HF107" s="13"/>
      <c r="HG107" s="13"/>
      <c r="HH107" s="13"/>
      <c r="HI107" s="13"/>
      <c r="HJ107" s="13"/>
      <c r="HK107" s="13"/>
      <c r="HL107" s="13"/>
      <c r="HM107" s="13"/>
      <c r="HN107" s="13"/>
      <c r="HO107" s="13"/>
      <c r="HP107" s="13"/>
      <c r="HQ107" s="13"/>
      <c r="HR107" s="13"/>
      <c r="HS107" s="13"/>
      <c r="HT107" s="13"/>
      <c r="HU107" s="13"/>
      <c r="HV107" s="13"/>
      <c r="HW107" s="13"/>
      <c r="HX107" s="13"/>
      <c r="HY107" s="13"/>
      <c r="HZ107" s="13"/>
      <c r="IA107" s="13"/>
      <c r="IB107" s="13"/>
      <c r="IC107" s="13"/>
      <c r="ID107" s="13"/>
      <c r="IE107" s="13"/>
      <c r="IF107" s="13"/>
      <c r="IG107" s="13"/>
      <c r="IH107" s="13"/>
      <c r="II107" s="13"/>
      <c r="IJ107" s="13"/>
    </row>
    <row r="108" spans="1:244" s="14" customFormat="1" ht="177.75" customHeight="1" x14ac:dyDescent="0.3">
      <c r="A108" s="229"/>
      <c r="B108" s="231"/>
      <c r="C108" s="22" t="s">
        <v>362</v>
      </c>
      <c r="D108" s="22" t="s">
        <v>391</v>
      </c>
      <c r="E108" s="22" t="s">
        <v>392</v>
      </c>
      <c r="F108" s="86" t="s">
        <v>393</v>
      </c>
      <c r="G108" s="87" t="s">
        <v>388</v>
      </c>
      <c r="H108" s="22" t="s">
        <v>362</v>
      </c>
      <c r="I108" s="22" t="s">
        <v>394</v>
      </c>
      <c r="J108" s="22" t="s">
        <v>392</v>
      </c>
      <c r="K108" s="86" t="s">
        <v>395</v>
      </c>
      <c r="L108" s="87" t="s">
        <v>388</v>
      </c>
      <c r="M108" s="22" t="s">
        <v>362</v>
      </c>
      <c r="N108" s="22" t="s">
        <v>394</v>
      </c>
      <c r="O108" s="22" t="s">
        <v>396</v>
      </c>
      <c r="P108" s="86" t="s">
        <v>395</v>
      </c>
      <c r="Q108" s="87" t="s">
        <v>388</v>
      </c>
      <c r="R108" s="15"/>
      <c r="S108" s="15"/>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c r="BR108" s="13"/>
      <c r="BS108" s="13"/>
      <c r="BT108" s="13"/>
      <c r="BU108" s="13"/>
      <c r="BV108" s="13"/>
      <c r="BW108" s="13"/>
      <c r="BX108" s="13"/>
      <c r="BY108" s="13"/>
      <c r="BZ108" s="13"/>
      <c r="CA108" s="13"/>
      <c r="CB108" s="13"/>
      <c r="CC108" s="13"/>
      <c r="CD108" s="13"/>
      <c r="CE108" s="13"/>
      <c r="CF108" s="13"/>
      <c r="CG108" s="13"/>
      <c r="CH108" s="13"/>
      <c r="CI108" s="13"/>
      <c r="CJ108" s="13"/>
      <c r="CK108" s="13"/>
      <c r="CL108" s="13"/>
      <c r="CM108" s="13"/>
      <c r="CN108" s="13"/>
      <c r="CO108" s="13"/>
      <c r="CP108" s="13"/>
      <c r="CQ108" s="13"/>
      <c r="CR108" s="13"/>
      <c r="CS108" s="13"/>
      <c r="CT108" s="13"/>
      <c r="CU108" s="13"/>
      <c r="CV108" s="13"/>
      <c r="CW108" s="13"/>
      <c r="CX108" s="13"/>
      <c r="CY108" s="13"/>
      <c r="CZ108" s="13"/>
      <c r="DA108" s="13"/>
      <c r="DB108" s="13"/>
      <c r="DC108" s="13"/>
      <c r="DD108" s="13"/>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U108" s="13"/>
      <c r="EV108" s="13"/>
      <c r="EW108" s="13"/>
      <c r="EX108" s="13"/>
      <c r="EY108" s="13"/>
      <c r="EZ108" s="13"/>
      <c r="FA108" s="13"/>
      <c r="FB108" s="13"/>
      <c r="FC108" s="13"/>
      <c r="FD108" s="13"/>
      <c r="FE108" s="13"/>
      <c r="FF108" s="13"/>
      <c r="FG108" s="13"/>
      <c r="FH108" s="13"/>
      <c r="FI108" s="13"/>
      <c r="FJ108" s="13"/>
      <c r="FK108" s="13"/>
      <c r="FL108" s="13"/>
      <c r="FM108" s="13"/>
      <c r="FN108" s="13"/>
      <c r="FO108" s="13"/>
      <c r="FP108" s="13"/>
      <c r="FQ108" s="13"/>
      <c r="FR108" s="13"/>
      <c r="FS108" s="13"/>
      <c r="FT108" s="13"/>
      <c r="FU108" s="13"/>
      <c r="FV108" s="13"/>
      <c r="FW108" s="13"/>
      <c r="FX108" s="13"/>
      <c r="FY108" s="13"/>
      <c r="FZ108" s="13"/>
      <c r="GA108" s="13"/>
      <c r="GB108" s="13"/>
      <c r="GC108" s="13"/>
      <c r="GD108" s="13"/>
      <c r="GE108" s="13"/>
      <c r="GF108" s="13"/>
      <c r="GG108" s="13"/>
      <c r="GH108" s="13"/>
      <c r="GI108" s="13"/>
      <c r="GJ108" s="13"/>
      <c r="GK108" s="13"/>
      <c r="GL108" s="13"/>
      <c r="GM108" s="13"/>
      <c r="GN108" s="13"/>
      <c r="GO108" s="13"/>
      <c r="GP108" s="13"/>
      <c r="GQ108" s="13"/>
      <c r="GR108" s="13"/>
      <c r="GS108" s="13"/>
      <c r="GT108" s="13"/>
      <c r="GU108" s="13"/>
      <c r="GV108" s="13"/>
      <c r="GW108" s="13"/>
      <c r="GX108" s="13"/>
      <c r="GY108" s="13"/>
      <c r="GZ108" s="13"/>
      <c r="HA108" s="13"/>
      <c r="HB108" s="13"/>
      <c r="HC108" s="13"/>
      <c r="HD108" s="13"/>
      <c r="HE108" s="13"/>
      <c r="HF108" s="13"/>
      <c r="HG108" s="13"/>
      <c r="HH108" s="13"/>
      <c r="HI108" s="13"/>
      <c r="HJ108" s="13"/>
      <c r="HK108" s="13"/>
      <c r="HL108" s="13"/>
      <c r="HM108" s="13"/>
      <c r="HN108" s="13"/>
      <c r="HO108" s="13"/>
      <c r="HP108" s="13"/>
      <c r="HQ108" s="13"/>
      <c r="HR108" s="13"/>
      <c r="HS108" s="13"/>
      <c r="HT108" s="13"/>
      <c r="HU108" s="13"/>
      <c r="HV108" s="13"/>
      <c r="HW108" s="13"/>
      <c r="HX108" s="13"/>
      <c r="HY108" s="13"/>
      <c r="HZ108" s="13"/>
      <c r="IA108" s="13"/>
      <c r="IB108" s="13"/>
      <c r="IC108" s="13"/>
      <c r="ID108" s="13"/>
      <c r="IE108" s="13"/>
      <c r="IF108" s="13"/>
      <c r="IG108" s="13"/>
      <c r="IH108" s="13"/>
      <c r="II108" s="13"/>
      <c r="IJ108" s="13"/>
    </row>
    <row r="109" spans="1:244" s="14" customFormat="1" ht="80.25" customHeight="1" x14ac:dyDescent="0.3">
      <c r="A109" s="142" t="s">
        <v>363</v>
      </c>
      <c r="B109" s="147" t="s">
        <v>364</v>
      </c>
      <c r="C109" s="144">
        <v>6926700</v>
      </c>
      <c r="D109" s="144">
        <v>6926700</v>
      </c>
      <c r="E109" s="144">
        <v>4106354.06</v>
      </c>
      <c r="F109" s="72">
        <f t="shared" si="37"/>
        <v>59.282978330229405</v>
      </c>
      <c r="G109" s="71">
        <f t="shared" si="38"/>
        <v>-2820345.94</v>
      </c>
      <c r="H109" s="71"/>
      <c r="I109" s="71"/>
      <c r="J109" s="71"/>
      <c r="K109" s="73"/>
      <c r="L109" s="71"/>
      <c r="M109" s="71">
        <f t="shared" si="39"/>
        <v>6926700</v>
      </c>
      <c r="N109" s="71">
        <f t="shared" si="39"/>
        <v>6926700</v>
      </c>
      <c r="O109" s="71">
        <f t="shared" si="39"/>
        <v>4106354.06</v>
      </c>
      <c r="P109" s="74">
        <f t="shared" si="48"/>
        <v>59.282978330229405</v>
      </c>
      <c r="Q109" s="71">
        <f t="shared" si="49"/>
        <v>-2820345.94</v>
      </c>
      <c r="R109" s="15"/>
      <c r="S109" s="15"/>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c r="BR109" s="13"/>
      <c r="BS109" s="13"/>
      <c r="BT109" s="13"/>
      <c r="BU109" s="13"/>
      <c r="BV109" s="13"/>
      <c r="BW109" s="13"/>
      <c r="BX109" s="13"/>
      <c r="BY109" s="13"/>
      <c r="BZ109" s="13"/>
      <c r="CA109" s="13"/>
      <c r="CB109" s="13"/>
      <c r="CC109" s="13"/>
      <c r="CD109" s="13"/>
      <c r="CE109" s="13"/>
      <c r="CF109" s="13"/>
      <c r="CG109" s="13"/>
      <c r="CH109" s="13"/>
      <c r="CI109" s="13"/>
      <c r="CJ109" s="13"/>
      <c r="CK109" s="13"/>
      <c r="CL109" s="13"/>
      <c r="CM109" s="13"/>
      <c r="CN109" s="13"/>
      <c r="CO109" s="13"/>
      <c r="CP109" s="13"/>
      <c r="CQ109" s="13"/>
      <c r="CR109" s="13"/>
      <c r="CS109" s="13"/>
      <c r="CT109" s="13"/>
      <c r="CU109" s="13"/>
      <c r="CV109" s="13"/>
      <c r="CW109" s="13"/>
      <c r="CX109" s="13"/>
      <c r="CY109" s="13"/>
      <c r="CZ109" s="13"/>
      <c r="DA109" s="13"/>
      <c r="DB109" s="13"/>
      <c r="DC109" s="13"/>
      <c r="DD109" s="13"/>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c r="EU109" s="13"/>
      <c r="EV109" s="13"/>
      <c r="EW109" s="13"/>
      <c r="EX109" s="13"/>
      <c r="EY109" s="13"/>
      <c r="EZ109" s="13"/>
      <c r="FA109" s="13"/>
      <c r="FB109" s="13"/>
      <c r="FC109" s="13"/>
      <c r="FD109" s="13"/>
      <c r="FE109" s="13"/>
      <c r="FF109" s="13"/>
      <c r="FG109" s="13"/>
      <c r="FH109" s="13"/>
      <c r="FI109" s="13"/>
      <c r="FJ109" s="13"/>
      <c r="FK109" s="13"/>
      <c r="FL109" s="13"/>
      <c r="FM109" s="13"/>
      <c r="FN109" s="13"/>
      <c r="FO109" s="13"/>
      <c r="FP109" s="13"/>
      <c r="FQ109" s="13"/>
      <c r="FR109" s="13"/>
      <c r="FS109" s="13"/>
      <c r="FT109" s="13"/>
      <c r="FU109" s="13"/>
      <c r="FV109" s="13"/>
      <c r="FW109" s="13"/>
      <c r="FX109" s="13"/>
      <c r="FY109" s="13"/>
      <c r="FZ109" s="13"/>
      <c r="GA109" s="13"/>
      <c r="GB109" s="13"/>
      <c r="GC109" s="13"/>
      <c r="GD109" s="13"/>
      <c r="GE109" s="13"/>
      <c r="GF109" s="13"/>
      <c r="GG109" s="13"/>
      <c r="GH109" s="13"/>
      <c r="GI109" s="13"/>
      <c r="GJ109" s="13"/>
      <c r="GK109" s="13"/>
      <c r="GL109" s="13"/>
      <c r="GM109" s="13"/>
      <c r="GN109" s="13"/>
      <c r="GO109" s="13"/>
      <c r="GP109" s="13"/>
      <c r="GQ109" s="13"/>
      <c r="GR109" s="13"/>
      <c r="GS109" s="13"/>
      <c r="GT109" s="13"/>
      <c r="GU109" s="13"/>
      <c r="GV109" s="13"/>
      <c r="GW109" s="13"/>
      <c r="GX109" s="13"/>
      <c r="GY109" s="13"/>
      <c r="GZ109" s="13"/>
      <c r="HA109" s="13"/>
      <c r="HB109" s="13"/>
      <c r="HC109" s="13"/>
      <c r="HD109" s="13"/>
      <c r="HE109" s="13"/>
      <c r="HF109" s="13"/>
      <c r="HG109" s="13"/>
      <c r="HH109" s="13"/>
      <c r="HI109" s="13"/>
      <c r="HJ109" s="13"/>
      <c r="HK109" s="13"/>
      <c r="HL109" s="13"/>
      <c r="HM109" s="13"/>
      <c r="HN109" s="13"/>
      <c r="HO109" s="13"/>
      <c r="HP109" s="13"/>
      <c r="HQ109" s="13"/>
      <c r="HR109" s="13"/>
      <c r="HS109" s="13"/>
      <c r="HT109" s="13"/>
      <c r="HU109" s="13"/>
      <c r="HV109" s="13"/>
      <c r="HW109" s="13"/>
      <c r="HX109" s="13"/>
      <c r="HY109" s="13"/>
      <c r="HZ109" s="13"/>
      <c r="IA109" s="13"/>
      <c r="IB109" s="13"/>
      <c r="IC109" s="13"/>
      <c r="ID109" s="13"/>
      <c r="IE109" s="13"/>
      <c r="IF109" s="13"/>
      <c r="IG109" s="13"/>
      <c r="IH109" s="13"/>
      <c r="II109" s="13"/>
      <c r="IJ109" s="13"/>
    </row>
    <row r="110" spans="1:244" s="14" customFormat="1" ht="32.25" customHeight="1" x14ac:dyDescent="0.3">
      <c r="A110" s="148" t="s">
        <v>167</v>
      </c>
      <c r="B110" s="149" t="s">
        <v>168</v>
      </c>
      <c r="C110" s="150">
        <f>C111+C112+C113</f>
        <v>30801804.189999998</v>
      </c>
      <c r="D110" s="150">
        <f>D111+D112+D113</f>
        <v>18377084.189999998</v>
      </c>
      <c r="E110" s="150">
        <f>E111+E112+E113</f>
        <v>17672421.449999999</v>
      </c>
      <c r="F110" s="64">
        <f t="shared" si="37"/>
        <v>96.165535659985466</v>
      </c>
      <c r="G110" s="63">
        <f t="shared" si="38"/>
        <v>-704662.73999999836</v>
      </c>
      <c r="H110" s="63">
        <f>SUM(H115)</f>
        <v>1500000</v>
      </c>
      <c r="I110" s="63">
        <f t="shared" ref="I110:J110" si="50">SUM(I115)</f>
        <v>1300000</v>
      </c>
      <c r="J110" s="63">
        <f t="shared" si="50"/>
        <v>0</v>
      </c>
      <c r="K110" s="65">
        <f t="shared" si="45"/>
        <v>0</v>
      </c>
      <c r="L110" s="63">
        <f t="shared" si="43"/>
        <v>-1300000</v>
      </c>
      <c r="M110" s="63">
        <f t="shared" si="39"/>
        <v>32301804.189999998</v>
      </c>
      <c r="N110" s="63">
        <f t="shared" si="39"/>
        <v>19677084.189999998</v>
      </c>
      <c r="O110" s="63">
        <f t="shared" si="39"/>
        <v>17672421.449999999</v>
      </c>
      <c r="P110" s="66">
        <f t="shared" si="40"/>
        <v>89.812196153438322</v>
      </c>
      <c r="Q110" s="63">
        <f t="shared" si="41"/>
        <v>-2004662.7399999984</v>
      </c>
      <c r="R110" s="15"/>
      <c r="S110" s="15"/>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c r="BN110" s="13"/>
      <c r="BO110" s="13"/>
      <c r="BP110" s="13"/>
      <c r="BQ110" s="13"/>
      <c r="BR110" s="13"/>
      <c r="BS110" s="13"/>
      <c r="BT110" s="13"/>
      <c r="BU110" s="13"/>
      <c r="BV110" s="13"/>
      <c r="BW110" s="13"/>
      <c r="BX110" s="13"/>
      <c r="BY110" s="13"/>
      <c r="BZ110" s="13"/>
      <c r="CA110" s="13"/>
      <c r="CB110" s="13"/>
      <c r="CC110" s="13"/>
      <c r="CD110" s="13"/>
      <c r="CE110" s="13"/>
      <c r="CF110" s="13"/>
      <c r="CG110" s="13"/>
      <c r="CH110" s="13"/>
      <c r="CI110" s="13"/>
      <c r="CJ110" s="13"/>
      <c r="CK110" s="13"/>
      <c r="CL110" s="13"/>
      <c r="CM110" s="13"/>
      <c r="CN110" s="13"/>
      <c r="CO110" s="13"/>
      <c r="CP110" s="13"/>
      <c r="CQ110" s="13"/>
      <c r="CR110" s="13"/>
      <c r="CS110" s="13"/>
      <c r="CT110" s="13"/>
      <c r="CU110" s="13"/>
      <c r="CV110" s="13"/>
      <c r="CW110" s="13"/>
      <c r="CX110" s="13"/>
      <c r="CY110" s="13"/>
      <c r="CZ110" s="13"/>
      <c r="DA110" s="13"/>
      <c r="DB110" s="13"/>
      <c r="DC110" s="13"/>
      <c r="DD110" s="13"/>
      <c r="DE110" s="13"/>
      <c r="DF110" s="13"/>
      <c r="DG110" s="13"/>
      <c r="DH110" s="13"/>
      <c r="DI110" s="13"/>
      <c r="DJ110" s="13"/>
      <c r="DK110" s="13"/>
      <c r="DL110" s="13"/>
      <c r="DM110" s="13"/>
      <c r="DN110" s="13"/>
      <c r="DO110" s="13"/>
      <c r="DP110" s="13"/>
      <c r="DQ110" s="13"/>
      <c r="DR110" s="13"/>
      <c r="DS110" s="13"/>
      <c r="DT110" s="13"/>
      <c r="DU110" s="13"/>
      <c r="DV110" s="13"/>
      <c r="DW110" s="13"/>
      <c r="DX110" s="13"/>
      <c r="DY110" s="13"/>
      <c r="DZ110" s="13"/>
      <c r="EA110" s="13"/>
      <c r="EB110" s="13"/>
      <c r="EC110" s="13"/>
      <c r="ED110" s="13"/>
      <c r="EE110" s="13"/>
      <c r="EF110" s="13"/>
      <c r="EG110" s="13"/>
      <c r="EH110" s="13"/>
      <c r="EI110" s="13"/>
      <c r="EJ110" s="13"/>
      <c r="EK110" s="13"/>
      <c r="EL110" s="13"/>
      <c r="EM110" s="13"/>
      <c r="EN110" s="13"/>
      <c r="EO110" s="13"/>
      <c r="EP110" s="13"/>
      <c r="EQ110" s="13"/>
      <c r="ER110" s="13"/>
      <c r="ES110" s="13"/>
      <c r="ET110" s="13"/>
      <c r="EU110" s="13"/>
      <c r="EV110" s="13"/>
      <c r="EW110" s="13"/>
      <c r="EX110" s="13"/>
      <c r="EY110" s="13"/>
      <c r="EZ110" s="13"/>
      <c r="FA110" s="13"/>
      <c r="FB110" s="13"/>
      <c r="FC110" s="13"/>
      <c r="FD110" s="13"/>
      <c r="FE110" s="13"/>
      <c r="FF110" s="13"/>
      <c r="FG110" s="13"/>
      <c r="FH110" s="13"/>
      <c r="FI110" s="13"/>
      <c r="FJ110" s="13"/>
      <c r="FK110" s="13"/>
      <c r="FL110" s="13"/>
      <c r="FM110" s="13"/>
      <c r="FN110" s="13"/>
      <c r="FO110" s="13"/>
      <c r="FP110" s="13"/>
      <c r="FQ110" s="13"/>
      <c r="FR110" s="13"/>
      <c r="FS110" s="13"/>
      <c r="FT110" s="13"/>
      <c r="FU110" s="13"/>
      <c r="FV110" s="13"/>
      <c r="FW110" s="13"/>
      <c r="FX110" s="13"/>
      <c r="FY110" s="13"/>
      <c r="FZ110" s="13"/>
      <c r="GA110" s="13"/>
      <c r="GB110" s="13"/>
      <c r="GC110" s="13"/>
      <c r="GD110" s="13"/>
      <c r="GE110" s="13"/>
      <c r="GF110" s="13"/>
      <c r="GG110" s="13"/>
      <c r="GH110" s="13"/>
      <c r="GI110" s="13"/>
      <c r="GJ110" s="13"/>
      <c r="GK110" s="13"/>
      <c r="GL110" s="13"/>
      <c r="GM110" s="13"/>
      <c r="GN110" s="13"/>
      <c r="GO110" s="13"/>
      <c r="GP110" s="13"/>
      <c r="GQ110" s="13"/>
      <c r="GR110" s="13"/>
      <c r="GS110" s="13"/>
      <c r="GT110" s="13"/>
      <c r="GU110" s="13"/>
      <c r="GV110" s="13"/>
      <c r="GW110" s="13"/>
      <c r="GX110" s="13"/>
      <c r="GY110" s="13"/>
      <c r="GZ110" s="13"/>
      <c r="HA110" s="13"/>
      <c r="HB110" s="13"/>
      <c r="HC110" s="13"/>
      <c r="HD110" s="13"/>
      <c r="HE110" s="13"/>
      <c r="HF110" s="13"/>
      <c r="HG110" s="13"/>
      <c r="HH110" s="13"/>
      <c r="HI110" s="13"/>
      <c r="HJ110" s="13"/>
      <c r="HK110" s="13"/>
      <c r="HL110" s="13"/>
      <c r="HM110" s="13"/>
      <c r="HN110" s="13"/>
      <c r="HO110" s="13"/>
      <c r="HP110" s="13"/>
      <c r="HQ110" s="13"/>
      <c r="HR110" s="13"/>
      <c r="HS110" s="13"/>
      <c r="HT110" s="13"/>
      <c r="HU110" s="13"/>
      <c r="HV110" s="13"/>
      <c r="HW110" s="13"/>
      <c r="HX110" s="13"/>
      <c r="HY110" s="13"/>
      <c r="HZ110" s="13"/>
      <c r="IA110" s="13"/>
      <c r="IB110" s="13"/>
      <c r="IC110" s="13"/>
      <c r="ID110" s="13"/>
      <c r="IE110" s="13"/>
      <c r="IF110" s="13"/>
      <c r="IG110" s="13"/>
      <c r="IH110" s="13"/>
      <c r="II110" s="13"/>
      <c r="IJ110" s="13"/>
    </row>
    <row r="111" spans="1:244" s="14" customFormat="1" ht="48" customHeight="1" x14ac:dyDescent="0.3">
      <c r="A111" s="142" t="s">
        <v>292</v>
      </c>
      <c r="B111" s="151" t="s">
        <v>293</v>
      </c>
      <c r="C111" s="144">
        <v>22328683</v>
      </c>
      <c r="D111" s="144">
        <v>13617420</v>
      </c>
      <c r="E111" s="144">
        <v>12977410.16</v>
      </c>
      <c r="F111" s="72">
        <f t="shared" si="37"/>
        <v>95.30006535746125</v>
      </c>
      <c r="G111" s="71">
        <f t="shared" si="38"/>
        <v>-640009.83999999985</v>
      </c>
      <c r="H111" s="71"/>
      <c r="I111" s="71"/>
      <c r="J111" s="71"/>
      <c r="K111" s="65"/>
      <c r="L111" s="63"/>
      <c r="M111" s="71">
        <f t="shared" si="39"/>
        <v>22328683</v>
      </c>
      <c r="N111" s="71">
        <f t="shared" si="39"/>
        <v>13617420</v>
      </c>
      <c r="O111" s="71">
        <f t="shared" si="39"/>
        <v>12977410.16</v>
      </c>
      <c r="P111" s="74">
        <f t="shared" si="40"/>
        <v>95.30006535746125</v>
      </c>
      <c r="Q111" s="71">
        <f t="shared" si="41"/>
        <v>-640009.83999999985</v>
      </c>
      <c r="R111" s="15"/>
      <c r="S111" s="15"/>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c r="BM111" s="13"/>
      <c r="BN111" s="13"/>
      <c r="BO111" s="13"/>
      <c r="BP111" s="13"/>
      <c r="BQ111" s="13"/>
      <c r="BR111" s="13"/>
      <c r="BS111" s="13"/>
      <c r="BT111" s="13"/>
      <c r="BU111" s="13"/>
      <c r="BV111" s="13"/>
      <c r="BW111" s="13"/>
      <c r="BX111" s="13"/>
      <c r="BY111" s="13"/>
      <c r="BZ111" s="13"/>
      <c r="CA111" s="13"/>
      <c r="CB111" s="13"/>
      <c r="CC111" s="13"/>
      <c r="CD111" s="13"/>
      <c r="CE111" s="13"/>
      <c r="CF111" s="13"/>
      <c r="CG111" s="13"/>
      <c r="CH111" s="13"/>
      <c r="CI111" s="13"/>
      <c r="CJ111" s="13"/>
      <c r="CK111" s="13"/>
      <c r="CL111" s="13"/>
      <c r="CM111" s="13"/>
      <c r="CN111" s="13"/>
      <c r="CO111" s="13"/>
      <c r="CP111" s="13"/>
      <c r="CQ111" s="13"/>
      <c r="CR111" s="13"/>
      <c r="CS111" s="13"/>
      <c r="CT111" s="13"/>
      <c r="CU111" s="13"/>
      <c r="CV111" s="13"/>
      <c r="CW111" s="13"/>
      <c r="CX111" s="13"/>
      <c r="CY111" s="13"/>
      <c r="CZ111" s="13"/>
      <c r="DA111" s="13"/>
      <c r="DB111" s="13"/>
      <c r="DC111" s="13"/>
      <c r="DD111" s="13"/>
      <c r="DE111" s="13"/>
      <c r="DF111" s="13"/>
      <c r="DG111" s="13"/>
      <c r="DH111" s="13"/>
      <c r="DI111" s="13"/>
      <c r="DJ111" s="13"/>
      <c r="DK111" s="13"/>
      <c r="DL111" s="13"/>
      <c r="DM111" s="13"/>
      <c r="DN111" s="13"/>
      <c r="DO111" s="13"/>
      <c r="DP111" s="13"/>
      <c r="DQ111" s="13"/>
      <c r="DR111" s="13"/>
      <c r="DS111" s="13"/>
      <c r="DT111" s="13"/>
      <c r="DU111" s="13"/>
      <c r="DV111" s="13"/>
      <c r="DW111" s="13"/>
      <c r="DX111" s="13"/>
      <c r="DY111" s="13"/>
      <c r="DZ111" s="13"/>
      <c r="EA111" s="13"/>
      <c r="EB111" s="13"/>
      <c r="EC111" s="13"/>
      <c r="ED111" s="13"/>
      <c r="EE111" s="13"/>
      <c r="EF111" s="13"/>
      <c r="EG111" s="13"/>
      <c r="EH111" s="13"/>
      <c r="EI111" s="13"/>
      <c r="EJ111" s="13"/>
      <c r="EK111" s="13"/>
      <c r="EL111" s="13"/>
      <c r="EM111" s="13"/>
      <c r="EN111" s="13"/>
      <c r="EO111" s="13"/>
      <c r="EP111" s="13"/>
      <c r="EQ111" s="13"/>
      <c r="ER111" s="13"/>
      <c r="ES111" s="13"/>
      <c r="ET111" s="13"/>
      <c r="EU111" s="13"/>
      <c r="EV111" s="13"/>
      <c r="EW111" s="13"/>
      <c r="EX111" s="13"/>
      <c r="EY111" s="13"/>
      <c r="EZ111" s="13"/>
      <c r="FA111" s="13"/>
      <c r="FB111" s="13"/>
      <c r="FC111" s="13"/>
      <c r="FD111" s="13"/>
      <c r="FE111" s="13"/>
      <c r="FF111" s="13"/>
      <c r="FG111" s="13"/>
      <c r="FH111" s="13"/>
      <c r="FI111" s="13"/>
      <c r="FJ111" s="13"/>
      <c r="FK111" s="13"/>
      <c r="FL111" s="13"/>
      <c r="FM111" s="13"/>
      <c r="FN111" s="13"/>
      <c r="FO111" s="13"/>
      <c r="FP111" s="13"/>
      <c r="FQ111" s="13"/>
      <c r="FR111" s="13"/>
      <c r="FS111" s="13"/>
      <c r="FT111" s="13"/>
      <c r="FU111" s="13"/>
      <c r="FV111" s="13"/>
      <c r="FW111" s="13"/>
      <c r="FX111" s="13"/>
      <c r="FY111" s="13"/>
      <c r="FZ111" s="13"/>
      <c r="GA111" s="13"/>
      <c r="GB111" s="13"/>
      <c r="GC111" s="13"/>
      <c r="GD111" s="13"/>
      <c r="GE111" s="13"/>
      <c r="GF111" s="13"/>
      <c r="GG111" s="13"/>
      <c r="GH111" s="13"/>
      <c r="GI111" s="13"/>
      <c r="GJ111" s="13"/>
      <c r="GK111" s="13"/>
      <c r="GL111" s="13"/>
      <c r="GM111" s="13"/>
      <c r="GN111" s="13"/>
      <c r="GO111" s="13"/>
      <c r="GP111" s="13"/>
      <c r="GQ111" s="13"/>
      <c r="GR111" s="13"/>
      <c r="GS111" s="13"/>
      <c r="GT111" s="13"/>
      <c r="GU111" s="13"/>
      <c r="GV111" s="13"/>
      <c r="GW111" s="13"/>
      <c r="GX111" s="13"/>
      <c r="GY111" s="13"/>
      <c r="GZ111" s="13"/>
      <c r="HA111" s="13"/>
      <c r="HB111" s="13"/>
      <c r="HC111" s="13"/>
      <c r="HD111" s="13"/>
      <c r="HE111" s="13"/>
      <c r="HF111" s="13"/>
      <c r="HG111" s="13"/>
      <c r="HH111" s="13"/>
      <c r="HI111" s="13"/>
      <c r="HJ111" s="13"/>
      <c r="HK111" s="13"/>
      <c r="HL111" s="13"/>
      <c r="HM111" s="13"/>
      <c r="HN111" s="13"/>
      <c r="HO111" s="13"/>
      <c r="HP111" s="13"/>
      <c r="HQ111" s="13"/>
      <c r="HR111" s="13"/>
      <c r="HS111" s="13"/>
      <c r="HT111" s="13"/>
      <c r="HU111" s="13"/>
      <c r="HV111" s="13"/>
      <c r="HW111" s="13"/>
      <c r="HX111" s="13"/>
      <c r="HY111" s="13"/>
      <c r="HZ111" s="13"/>
      <c r="IA111" s="13"/>
      <c r="IB111" s="13"/>
      <c r="IC111" s="13"/>
      <c r="ID111" s="13"/>
      <c r="IE111" s="13"/>
      <c r="IF111" s="13"/>
      <c r="IG111" s="13"/>
      <c r="IH111" s="13"/>
      <c r="II111" s="13"/>
      <c r="IJ111" s="13"/>
    </row>
    <row r="112" spans="1:244" s="14" customFormat="1" ht="64.5" customHeight="1" x14ac:dyDescent="0.3">
      <c r="A112" s="142" t="s">
        <v>294</v>
      </c>
      <c r="B112" s="151" t="s">
        <v>367</v>
      </c>
      <c r="C112" s="144">
        <v>3216013.77</v>
      </c>
      <c r="D112" s="144">
        <v>2159530.77</v>
      </c>
      <c r="E112" s="144">
        <v>2098908.9700000002</v>
      </c>
      <c r="F112" s="72">
        <f t="shared" si="37"/>
        <v>97.192825365484381</v>
      </c>
      <c r="G112" s="71">
        <f t="shared" si="38"/>
        <v>-60621.799999999814</v>
      </c>
      <c r="H112" s="71"/>
      <c r="I112" s="71"/>
      <c r="J112" s="71"/>
      <c r="K112" s="65"/>
      <c r="L112" s="63"/>
      <c r="M112" s="71">
        <f t="shared" si="39"/>
        <v>3216013.77</v>
      </c>
      <c r="N112" s="71">
        <f t="shared" si="39"/>
        <v>2159530.77</v>
      </c>
      <c r="O112" s="71">
        <f t="shared" si="39"/>
        <v>2098908.9700000002</v>
      </c>
      <c r="P112" s="74">
        <f t="shared" si="40"/>
        <v>97.192825365484381</v>
      </c>
      <c r="Q112" s="71">
        <f t="shared" si="41"/>
        <v>-60621.799999999814</v>
      </c>
      <c r="R112" s="15"/>
      <c r="S112" s="15"/>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c r="BL112" s="13"/>
      <c r="BM112" s="13"/>
      <c r="BN112" s="13"/>
      <c r="BO112" s="13"/>
      <c r="BP112" s="13"/>
      <c r="BQ112" s="13"/>
      <c r="BR112" s="13"/>
      <c r="BS112" s="13"/>
      <c r="BT112" s="13"/>
      <c r="BU112" s="13"/>
      <c r="BV112" s="13"/>
      <c r="BW112" s="13"/>
      <c r="BX112" s="13"/>
      <c r="BY112" s="13"/>
      <c r="BZ112" s="13"/>
      <c r="CA112" s="13"/>
      <c r="CB112" s="13"/>
      <c r="CC112" s="13"/>
      <c r="CD112" s="13"/>
      <c r="CE112" s="13"/>
      <c r="CF112" s="13"/>
      <c r="CG112" s="13"/>
      <c r="CH112" s="13"/>
      <c r="CI112" s="13"/>
      <c r="CJ112" s="13"/>
      <c r="CK112" s="13"/>
      <c r="CL112" s="13"/>
      <c r="CM112" s="13"/>
      <c r="CN112" s="13"/>
      <c r="CO112" s="13"/>
      <c r="CP112" s="13"/>
      <c r="CQ112" s="13"/>
      <c r="CR112" s="13"/>
      <c r="CS112" s="13"/>
      <c r="CT112" s="13"/>
      <c r="CU112" s="13"/>
      <c r="CV112" s="13"/>
      <c r="CW112" s="13"/>
      <c r="CX112" s="13"/>
      <c r="CY112" s="13"/>
      <c r="CZ112" s="13"/>
      <c r="DA112" s="13"/>
      <c r="DB112" s="13"/>
      <c r="DC112" s="13"/>
      <c r="DD112" s="13"/>
      <c r="DE112" s="13"/>
      <c r="DF112" s="13"/>
      <c r="DG112" s="13"/>
      <c r="DH112" s="13"/>
      <c r="DI112" s="13"/>
      <c r="DJ112" s="13"/>
      <c r="DK112" s="13"/>
      <c r="DL112" s="13"/>
      <c r="DM112" s="13"/>
      <c r="DN112" s="13"/>
      <c r="DO112" s="13"/>
      <c r="DP112" s="13"/>
      <c r="DQ112" s="13"/>
      <c r="DR112" s="13"/>
      <c r="DS112" s="13"/>
      <c r="DT112" s="13"/>
      <c r="DU112" s="13"/>
      <c r="DV112" s="13"/>
      <c r="DW112" s="13"/>
      <c r="DX112" s="13"/>
      <c r="DY112" s="13"/>
      <c r="DZ112" s="13"/>
      <c r="EA112" s="13"/>
      <c r="EB112" s="13"/>
      <c r="EC112" s="13"/>
      <c r="ED112" s="13"/>
      <c r="EE112" s="13"/>
      <c r="EF112" s="13"/>
      <c r="EG112" s="13"/>
      <c r="EH112" s="13"/>
      <c r="EI112" s="13"/>
      <c r="EJ112" s="13"/>
      <c r="EK112" s="13"/>
      <c r="EL112" s="13"/>
      <c r="EM112" s="13"/>
      <c r="EN112" s="13"/>
      <c r="EO112" s="13"/>
      <c r="EP112" s="13"/>
      <c r="EQ112" s="13"/>
      <c r="ER112" s="13"/>
      <c r="ES112" s="13"/>
      <c r="ET112" s="13"/>
      <c r="EU112" s="13"/>
      <c r="EV112" s="13"/>
      <c r="EW112" s="13"/>
      <c r="EX112" s="13"/>
      <c r="EY112" s="13"/>
      <c r="EZ112" s="13"/>
      <c r="FA112" s="13"/>
      <c r="FB112" s="13"/>
      <c r="FC112" s="13"/>
      <c r="FD112" s="13"/>
      <c r="FE112" s="13"/>
      <c r="FF112" s="13"/>
      <c r="FG112" s="13"/>
      <c r="FH112" s="13"/>
      <c r="FI112" s="13"/>
      <c r="FJ112" s="13"/>
      <c r="FK112" s="13"/>
      <c r="FL112" s="13"/>
      <c r="FM112" s="13"/>
      <c r="FN112" s="13"/>
      <c r="FO112" s="13"/>
      <c r="FP112" s="13"/>
      <c r="FQ112" s="13"/>
      <c r="FR112" s="13"/>
      <c r="FS112" s="13"/>
      <c r="FT112" s="13"/>
      <c r="FU112" s="13"/>
      <c r="FV112" s="13"/>
      <c r="FW112" s="13"/>
      <c r="FX112" s="13"/>
      <c r="FY112" s="13"/>
      <c r="FZ112" s="13"/>
      <c r="GA112" s="13"/>
      <c r="GB112" s="13"/>
      <c r="GC112" s="13"/>
      <c r="GD112" s="13"/>
      <c r="GE112" s="13"/>
      <c r="GF112" s="13"/>
      <c r="GG112" s="13"/>
      <c r="GH112" s="13"/>
      <c r="GI112" s="13"/>
      <c r="GJ112" s="13"/>
      <c r="GK112" s="13"/>
      <c r="GL112" s="13"/>
      <c r="GM112" s="13"/>
      <c r="GN112" s="13"/>
      <c r="GO112" s="13"/>
      <c r="GP112" s="13"/>
      <c r="GQ112" s="13"/>
      <c r="GR112" s="13"/>
      <c r="GS112" s="13"/>
      <c r="GT112" s="13"/>
      <c r="GU112" s="13"/>
      <c r="GV112" s="13"/>
      <c r="GW112" s="13"/>
      <c r="GX112" s="13"/>
      <c r="GY112" s="13"/>
      <c r="GZ112" s="13"/>
      <c r="HA112" s="13"/>
      <c r="HB112" s="13"/>
      <c r="HC112" s="13"/>
      <c r="HD112" s="13"/>
      <c r="HE112" s="13"/>
      <c r="HF112" s="13"/>
      <c r="HG112" s="13"/>
      <c r="HH112" s="13"/>
      <c r="HI112" s="13"/>
      <c r="HJ112" s="13"/>
      <c r="HK112" s="13"/>
      <c r="HL112" s="13"/>
      <c r="HM112" s="13"/>
      <c r="HN112" s="13"/>
      <c r="HO112" s="13"/>
      <c r="HP112" s="13"/>
      <c r="HQ112" s="13"/>
      <c r="HR112" s="13"/>
      <c r="HS112" s="13"/>
      <c r="HT112" s="13"/>
      <c r="HU112" s="13"/>
      <c r="HV112" s="13"/>
      <c r="HW112" s="13"/>
      <c r="HX112" s="13"/>
      <c r="HY112" s="13"/>
      <c r="HZ112" s="13"/>
      <c r="IA112" s="13"/>
      <c r="IB112" s="13"/>
      <c r="IC112" s="13"/>
      <c r="ID112" s="13"/>
      <c r="IE112" s="13"/>
      <c r="IF112" s="13"/>
      <c r="IG112" s="13"/>
      <c r="IH112" s="13"/>
      <c r="II112" s="13"/>
      <c r="IJ112" s="13"/>
    </row>
    <row r="113" spans="1:244" s="14" customFormat="1" ht="45.75" customHeight="1" x14ac:dyDescent="0.3">
      <c r="A113" s="142" t="s">
        <v>169</v>
      </c>
      <c r="B113" s="147" t="s">
        <v>170</v>
      </c>
      <c r="C113" s="144">
        <f>SUM(C114)</f>
        <v>5257107.42</v>
      </c>
      <c r="D113" s="144">
        <f>SUM(D114)</f>
        <v>2600133.42</v>
      </c>
      <c r="E113" s="144">
        <f>SUM(E114)</f>
        <v>2596102.3199999998</v>
      </c>
      <c r="F113" s="72">
        <f t="shared" si="37"/>
        <v>99.844965647955092</v>
      </c>
      <c r="G113" s="71">
        <f t="shared" si="38"/>
        <v>-4031.1000000000931</v>
      </c>
      <c r="H113" s="71"/>
      <c r="I113" s="71"/>
      <c r="J113" s="71"/>
      <c r="K113" s="65"/>
      <c r="L113" s="63"/>
      <c r="M113" s="71">
        <f t="shared" si="39"/>
        <v>5257107.42</v>
      </c>
      <c r="N113" s="71">
        <f t="shared" si="39"/>
        <v>2600133.42</v>
      </c>
      <c r="O113" s="71">
        <f t="shared" si="39"/>
        <v>2596102.3199999998</v>
      </c>
      <c r="P113" s="74">
        <f t="shared" si="40"/>
        <v>99.844965647955092</v>
      </c>
      <c r="Q113" s="71">
        <f t="shared" si="41"/>
        <v>-4031.1000000000931</v>
      </c>
      <c r="R113" s="15"/>
      <c r="S113" s="15"/>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c r="BL113" s="13"/>
      <c r="BM113" s="13"/>
      <c r="BN113" s="13"/>
      <c r="BO113" s="13"/>
      <c r="BP113" s="13"/>
      <c r="BQ113" s="13"/>
      <c r="BR113" s="13"/>
      <c r="BS113" s="13"/>
      <c r="BT113" s="13"/>
      <c r="BU113" s="13"/>
      <c r="BV113" s="13"/>
      <c r="BW113" s="13"/>
      <c r="BX113" s="13"/>
      <c r="BY113" s="13"/>
      <c r="BZ113" s="13"/>
      <c r="CA113" s="13"/>
      <c r="CB113" s="13"/>
      <c r="CC113" s="13"/>
      <c r="CD113" s="13"/>
      <c r="CE113" s="13"/>
      <c r="CF113" s="13"/>
      <c r="CG113" s="13"/>
      <c r="CH113" s="13"/>
      <c r="CI113" s="13"/>
      <c r="CJ113" s="13"/>
      <c r="CK113" s="13"/>
      <c r="CL113" s="13"/>
      <c r="CM113" s="13"/>
      <c r="CN113" s="13"/>
      <c r="CO113" s="13"/>
      <c r="CP113" s="13"/>
      <c r="CQ113" s="13"/>
      <c r="CR113" s="13"/>
      <c r="CS113" s="13"/>
      <c r="CT113" s="13"/>
      <c r="CU113" s="13"/>
      <c r="CV113" s="13"/>
      <c r="CW113" s="13"/>
      <c r="CX113" s="13"/>
      <c r="CY113" s="13"/>
      <c r="CZ113" s="13"/>
      <c r="DA113" s="13"/>
      <c r="DB113" s="13"/>
      <c r="DC113" s="13"/>
      <c r="DD113" s="13"/>
      <c r="DE113" s="13"/>
      <c r="DF113" s="13"/>
      <c r="DG113" s="13"/>
      <c r="DH113" s="13"/>
      <c r="DI113" s="13"/>
      <c r="DJ113" s="13"/>
      <c r="DK113" s="13"/>
      <c r="DL113" s="13"/>
      <c r="DM113" s="13"/>
      <c r="DN113" s="13"/>
      <c r="DO113" s="13"/>
      <c r="DP113" s="13"/>
      <c r="DQ113" s="13"/>
      <c r="DR113" s="13"/>
      <c r="DS113" s="13"/>
      <c r="DT113" s="13"/>
      <c r="DU113" s="13"/>
      <c r="DV113" s="13"/>
      <c r="DW113" s="13"/>
      <c r="DX113" s="13"/>
      <c r="DY113" s="13"/>
      <c r="DZ113" s="13"/>
      <c r="EA113" s="13"/>
      <c r="EB113" s="13"/>
      <c r="EC113" s="13"/>
      <c r="ED113" s="13"/>
      <c r="EE113" s="13"/>
      <c r="EF113" s="13"/>
      <c r="EG113" s="13"/>
      <c r="EH113" s="13"/>
      <c r="EI113" s="13"/>
      <c r="EJ113" s="13"/>
      <c r="EK113" s="13"/>
      <c r="EL113" s="13"/>
      <c r="EM113" s="13"/>
      <c r="EN113" s="13"/>
      <c r="EO113" s="13"/>
      <c r="EP113" s="13"/>
      <c r="EQ113" s="13"/>
      <c r="ER113" s="13"/>
      <c r="ES113" s="13"/>
      <c r="ET113" s="13"/>
      <c r="EU113" s="13"/>
      <c r="EV113" s="13"/>
      <c r="EW113" s="13"/>
      <c r="EX113" s="13"/>
      <c r="EY113" s="13"/>
      <c r="EZ113" s="13"/>
      <c r="FA113" s="13"/>
      <c r="FB113" s="13"/>
      <c r="FC113" s="13"/>
      <c r="FD113" s="13"/>
      <c r="FE113" s="13"/>
      <c r="FF113" s="13"/>
      <c r="FG113" s="13"/>
      <c r="FH113" s="13"/>
      <c r="FI113" s="13"/>
      <c r="FJ113" s="13"/>
      <c r="FK113" s="13"/>
      <c r="FL113" s="13"/>
      <c r="FM113" s="13"/>
      <c r="FN113" s="13"/>
      <c r="FO113" s="13"/>
      <c r="FP113" s="13"/>
      <c r="FQ113" s="13"/>
      <c r="FR113" s="13"/>
      <c r="FS113" s="13"/>
      <c r="FT113" s="13"/>
      <c r="FU113" s="13"/>
      <c r="FV113" s="13"/>
      <c r="FW113" s="13"/>
      <c r="FX113" s="13"/>
      <c r="FY113" s="13"/>
      <c r="FZ113" s="13"/>
      <c r="GA113" s="13"/>
      <c r="GB113" s="13"/>
      <c r="GC113" s="13"/>
      <c r="GD113" s="13"/>
      <c r="GE113" s="13"/>
      <c r="GF113" s="13"/>
      <c r="GG113" s="13"/>
      <c r="GH113" s="13"/>
      <c r="GI113" s="13"/>
      <c r="GJ113" s="13"/>
      <c r="GK113" s="13"/>
      <c r="GL113" s="13"/>
      <c r="GM113" s="13"/>
      <c r="GN113" s="13"/>
      <c r="GO113" s="13"/>
      <c r="GP113" s="13"/>
      <c r="GQ113" s="13"/>
      <c r="GR113" s="13"/>
      <c r="GS113" s="13"/>
      <c r="GT113" s="13"/>
      <c r="GU113" s="13"/>
      <c r="GV113" s="13"/>
      <c r="GW113" s="13"/>
      <c r="GX113" s="13"/>
      <c r="GY113" s="13"/>
      <c r="GZ113" s="13"/>
      <c r="HA113" s="13"/>
      <c r="HB113" s="13"/>
      <c r="HC113" s="13"/>
      <c r="HD113" s="13"/>
      <c r="HE113" s="13"/>
      <c r="HF113" s="13"/>
      <c r="HG113" s="13"/>
      <c r="HH113" s="13"/>
      <c r="HI113" s="13"/>
      <c r="HJ113" s="13"/>
      <c r="HK113" s="13"/>
      <c r="HL113" s="13"/>
      <c r="HM113" s="13"/>
      <c r="HN113" s="13"/>
      <c r="HO113" s="13"/>
      <c r="HP113" s="13"/>
      <c r="HQ113" s="13"/>
      <c r="HR113" s="13"/>
      <c r="HS113" s="13"/>
      <c r="HT113" s="13"/>
      <c r="HU113" s="13"/>
      <c r="HV113" s="13"/>
      <c r="HW113" s="13"/>
      <c r="HX113" s="13"/>
      <c r="HY113" s="13"/>
      <c r="HZ113" s="13"/>
      <c r="IA113" s="13"/>
      <c r="IB113" s="13"/>
      <c r="IC113" s="13"/>
      <c r="ID113" s="13"/>
      <c r="IE113" s="13"/>
      <c r="IF113" s="13"/>
      <c r="IG113" s="13"/>
      <c r="IH113" s="13"/>
      <c r="II113" s="13"/>
      <c r="IJ113" s="13"/>
    </row>
    <row r="114" spans="1:244" s="14" customFormat="1" ht="37.5" customHeight="1" x14ac:dyDescent="0.3">
      <c r="A114" s="55" t="s">
        <v>171</v>
      </c>
      <c r="B114" s="146" t="s">
        <v>172</v>
      </c>
      <c r="C114" s="81">
        <v>5257107.42</v>
      </c>
      <c r="D114" s="81">
        <v>2600133.42</v>
      </c>
      <c r="E114" s="81">
        <v>2596102.3199999998</v>
      </c>
      <c r="F114" s="68">
        <f t="shared" si="37"/>
        <v>99.844965647955092</v>
      </c>
      <c r="G114" s="67">
        <f t="shared" si="38"/>
        <v>-4031.1000000000931</v>
      </c>
      <c r="H114" s="67"/>
      <c r="I114" s="67"/>
      <c r="J114" s="67"/>
      <c r="K114" s="65"/>
      <c r="L114" s="63"/>
      <c r="M114" s="67">
        <f t="shared" si="39"/>
        <v>5257107.42</v>
      </c>
      <c r="N114" s="67">
        <f t="shared" si="39"/>
        <v>2600133.42</v>
      </c>
      <c r="O114" s="67">
        <f t="shared" si="39"/>
        <v>2596102.3199999998</v>
      </c>
      <c r="P114" s="70">
        <f t="shared" si="40"/>
        <v>99.844965647955092</v>
      </c>
      <c r="Q114" s="67">
        <f t="shared" si="41"/>
        <v>-4031.1000000000931</v>
      </c>
      <c r="R114" s="15"/>
      <c r="S114" s="15"/>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c r="BM114" s="13"/>
      <c r="BN114" s="13"/>
      <c r="BO114" s="13"/>
      <c r="BP114" s="13"/>
      <c r="BQ114" s="13"/>
      <c r="BR114" s="13"/>
      <c r="BS114" s="13"/>
      <c r="BT114" s="13"/>
      <c r="BU114" s="13"/>
      <c r="BV114" s="13"/>
      <c r="BW114" s="13"/>
      <c r="BX114" s="13"/>
      <c r="BY114" s="13"/>
      <c r="BZ114" s="13"/>
      <c r="CA114" s="13"/>
      <c r="CB114" s="13"/>
      <c r="CC114" s="13"/>
      <c r="CD114" s="13"/>
      <c r="CE114" s="13"/>
      <c r="CF114" s="13"/>
      <c r="CG114" s="13"/>
      <c r="CH114" s="13"/>
      <c r="CI114" s="13"/>
      <c r="CJ114" s="13"/>
      <c r="CK114" s="13"/>
      <c r="CL114" s="13"/>
      <c r="CM114" s="13"/>
      <c r="CN114" s="13"/>
      <c r="CO114" s="13"/>
      <c r="CP114" s="13"/>
      <c r="CQ114" s="13"/>
      <c r="CR114" s="13"/>
      <c r="CS114" s="13"/>
      <c r="CT114" s="13"/>
      <c r="CU114" s="13"/>
      <c r="CV114" s="13"/>
      <c r="CW114" s="13"/>
      <c r="CX114" s="13"/>
      <c r="CY114" s="13"/>
      <c r="CZ114" s="13"/>
      <c r="DA114" s="13"/>
      <c r="DB114" s="13"/>
      <c r="DC114" s="13"/>
      <c r="DD114" s="13"/>
      <c r="DE114" s="13"/>
      <c r="DF114" s="13"/>
      <c r="DG114" s="13"/>
      <c r="DH114" s="13"/>
      <c r="DI114" s="13"/>
      <c r="DJ114" s="13"/>
      <c r="DK114" s="13"/>
      <c r="DL114" s="13"/>
      <c r="DM114" s="13"/>
      <c r="DN114" s="13"/>
      <c r="DO114" s="13"/>
      <c r="DP114" s="13"/>
      <c r="DQ114" s="13"/>
      <c r="DR114" s="13"/>
      <c r="DS114" s="13"/>
      <c r="DT114" s="13"/>
      <c r="DU114" s="13"/>
      <c r="DV114" s="13"/>
      <c r="DW114" s="13"/>
      <c r="DX114" s="13"/>
      <c r="DY114" s="13"/>
      <c r="DZ114" s="13"/>
      <c r="EA114" s="13"/>
      <c r="EB114" s="13"/>
      <c r="EC114" s="13"/>
      <c r="ED114" s="13"/>
      <c r="EE114" s="13"/>
      <c r="EF114" s="13"/>
      <c r="EG114" s="13"/>
      <c r="EH114" s="13"/>
      <c r="EI114" s="13"/>
      <c r="EJ114" s="13"/>
      <c r="EK114" s="13"/>
      <c r="EL114" s="13"/>
      <c r="EM114" s="13"/>
      <c r="EN114" s="13"/>
      <c r="EO114" s="13"/>
      <c r="EP114" s="13"/>
      <c r="EQ114" s="13"/>
      <c r="ER114" s="13"/>
      <c r="ES114" s="13"/>
      <c r="ET114" s="13"/>
      <c r="EU114" s="13"/>
      <c r="EV114" s="13"/>
      <c r="EW114" s="13"/>
      <c r="EX114" s="13"/>
      <c r="EY114" s="13"/>
      <c r="EZ114" s="13"/>
      <c r="FA114" s="13"/>
      <c r="FB114" s="13"/>
      <c r="FC114" s="13"/>
      <c r="FD114" s="13"/>
      <c r="FE114" s="13"/>
      <c r="FF114" s="13"/>
      <c r="FG114" s="13"/>
      <c r="FH114" s="13"/>
      <c r="FI114" s="13"/>
      <c r="FJ114" s="13"/>
      <c r="FK114" s="13"/>
      <c r="FL114" s="13"/>
      <c r="FM114" s="13"/>
      <c r="FN114" s="13"/>
      <c r="FO114" s="13"/>
      <c r="FP114" s="13"/>
      <c r="FQ114" s="13"/>
      <c r="FR114" s="13"/>
      <c r="FS114" s="13"/>
      <c r="FT114" s="13"/>
      <c r="FU114" s="13"/>
      <c r="FV114" s="13"/>
      <c r="FW114" s="13"/>
      <c r="FX114" s="13"/>
      <c r="FY114" s="13"/>
      <c r="FZ114" s="13"/>
      <c r="GA114" s="13"/>
      <c r="GB114" s="13"/>
      <c r="GC114" s="13"/>
      <c r="GD114" s="13"/>
      <c r="GE114" s="13"/>
      <c r="GF114" s="13"/>
      <c r="GG114" s="13"/>
      <c r="GH114" s="13"/>
      <c r="GI114" s="13"/>
      <c r="GJ114" s="13"/>
      <c r="GK114" s="13"/>
      <c r="GL114" s="13"/>
      <c r="GM114" s="13"/>
      <c r="GN114" s="13"/>
      <c r="GO114" s="13"/>
      <c r="GP114" s="13"/>
      <c r="GQ114" s="13"/>
      <c r="GR114" s="13"/>
      <c r="GS114" s="13"/>
      <c r="GT114" s="13"/>
      <c r="GU114" s="13"/>
      <c r="GV114" s="13"/>
      <c r="GW114" s="13"/>
      <c r="GX114" s="13"/>
      <c r="GY114" s="13"/>
      <c r="GZ114" s="13"/>
      <c r="HA114" s="13"/>
      <c r="HB114" s="13"/>
      <c r="HC114" s="13"/>
      <c r="HD114" s="13"/>
      <c r="HE114" s="13"/>
      <c r="HF114" s="13"/>
      <c r="HG114" s="13"/>
      <c r="HH114" s="13"/>
      <c r="HI114" s="13"/>
      <c r="HJ114" s="13"/>
      <c r="HK114" s="13"/>
      <c r="HL114" s="13"/>
      <c r="HM114" s="13"/>
      <c r="HN114" s="13"/>
      <c r="HO114" s="13"/>
      <c r="HP114" s="13"/>
      <c r="HQ114" s="13"/>
      <c r="HR114" s="13"/>
      <c r="HS114" s="13"/>
      <c r="HT114" s="13"/>
      <c r="HU114" s="13"/>
      <c r="HV114" s="13"/>
      <c r="HW114" s="13"/>
      <c r="HX114" s="13"/>
      <c r="HY114" s="13"/>
      <c r="HZ114" s="13"/>
      <c r="IA114" s="13"/>
      <c r="IB114" s="13"/>
      <c r="IC114" s="13"/>
      <c r="ID114" s="13"/>
      <c r="IE114" s="13"/>
      <c r="IF114" s="13"/>
      <c r="IG114" s="13"/>
      <c r="IH114" s="13"/>
      <c r="II114" s="13"/>
      <c r="IJ114" s="13"/>
    </row>
    <row r="115" spans="1:244" s="14" customFormat="1" ht="91.5" customHeight="1" x14ac:dyDescent="0.3">
      <c r="A115" s="142" t="s">
        <v>368</v>
      </c>
      <c r="B115" s="147" t="s">
        <v>369</v>
      </c>
      <c r="C115" s="81"/>
      <c r="D115" s="81"/>
      <c r="E115" s="81"/>
      <c r="F115" s="68"/>
      <c r="G115" s="67"/>
      <c r="H115" s="71">
        <v>1500000</v>
      </c>
      <c r="I115" s="71">
        <v>1300000</v>
      </c>
      <c r="J115" s="71">
        <v>0</v>
      </c>
      <c r="K115" s="73">
        <f t="shared" si="45"/>
        <v>0</v>
      </c>
      <c r="L115" s="71">
        <f t="shared" si="43"/>
        <v>-1300000</v>
      </c>
      <c r="M115" s="71">
        <f t="shared" si="39"/>
        <v>1500000</v>
      </c>
      <c r="N115" s="71">
        <f t="shared" si="39"/>
        <v>1300000</v>
      </c>
      <c r="O115" s="71">
        <f t="shared" si="39"/>
        <v>0</v>
      </c>
      <c r="P115" s="74">
        <f t="shared" si="40"/>
        <v>0</v>
      </c>
      <c r="Q115" s="71">
        <f t="shared" si="41"/>
        <v>-1300000</v>
      </c>
      <c r="R115" s="15"/>
      <c r="S115" s="15"/>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c r="BR115" s="13"/>
      <c r="BS115" s="13"/>
      <c r="BT115" s="13"/>
      <c r="BU115" s="13"/>
      <c r="BV115" s="13"/>
      <c r="BW115" s="13"/>
      <c r="BX115" s="13"/>
      <c r="BY115" s="13"/>
      <c r="BZ115" s="13"/>
      <c r="CA115" s="13"/>
      <c r="CB115" s="13"/>
      <c r="CC115" s="13"/>
      <c r="CD115" s="13"/>
      <c r="CE115" s="13"/>
      <c r="CF115" s="13"/>
      <c r="CG115" s="13"/>
      <c r="CH115" s="13"/>
      <c r="CI115" s="13"/>
      <c r="CJ115" s="13"/>
      <c r="CK115" s="13"/>
      <c r="CL115" s="13"/>
      <c r="CM115" s="13"/>
      <c r="CN115" s="13"/>
      <c r="CO115" s="13"/>
      <c r="CP115" s="13"/>
      <c r="CQ115" s="13"/>
      <c r="CR115" s="13"/>
      <c r="CS115" s="13"/>
      <c r="CT115" s="13"/>
      <c r="CU115" s="13"/>
      <c r="CV115" s="13"/>
      <c r="CW115" s="13"/>
      <c r="CX115" s="13"/>
      <c r="CY115" s="13"/>
      <c r="CZ115" s="13"/>
      <c r="DA115" s="13"/>
      <c r="DB115" s="13"/>
      <c r="DC115" s="13"/>
      <c r="DD115" s="13"/>
      <c r="DE115" s="13"/>
      <c r="DF115" s="13"/>
      <c r="DG115" s="13"/>
      <c r="DH115" s="13"/>
      <c r="DI115" s="13"/>
      <c r="DJ115" s="13"/>
      <c r="DK115" s="13"/>
      <c r="DL115" s="13"/>
      <c r="DM115" s="13"/>
      <c r="DN115" s="13"/>
      <c r="DO115" s="13"/>
      <c r="DP115" s="13"/>
      <c r="DQ115" s="13"/>
      <c r="DR115" s="13"/>
      <c r="DS115" s="13"/>
      <c r="DT115" s="13"/>
      <c r="DU115" s="13"/>
      <c r="DV115" s="13"/>
      <c r="DW115" s="13"/>
      <c r="DX115" s="13"/>
      <c r="DY115" s="13"/>
      <c r="DZ115" s="13"/>
      <c r="EA115" s="13"/>
      <c r="EB115" s="13"/>
      <c r="EC115" s="13"/>
      <c r="ED115" s="13"/>
      <c r="EE115" s="13"/>
      <c r="EF115" s="13"/>
      <c r="EG115" s="13"/>
      <c r="EH115" s="13"/>
      <c r="EI115" s="13"/>
      <c r="EJ115" s="13"/>
      <c r="EK115" s="13"/>
      <c r="EL115" s="13"/>
      <c r="EM115" s="13"/>
      <c r="EN115" s="13"/>
      <c r="EO115" s="13"/>
      <c r="EP115" s="13"/>
      <c r="EQ115" s="13"/>
      <c r="ER115" s="13"/>
      <c r="ES115" s="13"/>
      <c r="ET115" s="13"/>
      <c r="EU115" s="13"/>
      <c r="EV115" s="13"/>
      <c r="EW115" s="13"/>
      <c r="EX115" s="13"/>
      <c r="EY115" s="13"/>
      <c r="EZ115" s="13"/>
      <c r="FA115" s="13"/>
      <c r="FB115" s="13"/>
      <c r="FC115" s="13"/>
      <c r="FD115" s="13"/>
      <c r="FE115" s="13"/>
      <c r="FF115" s="13"/>
      <c r="FG115" s="13"/>
      <c r="FH115" s="13"/>
      <c r="FI115" s="13"/>
      <c r="FJ115" s="13"/>
      <c r="FK115" s="13"/>
      <c r="FL115" s="13"/>
      <c r="FM115" s="13"/>
      <c r="FN115" s="13"/>
      <c r="FO115" s="13"/>
      <c r="FP115" s="13"/>
      <c r="FQ115" s="13"/>
      <c r="FR115" s="13"/>
      <c r="FS115" s="13"/>
      <c r="FT115" s="13"/>
      <c r="FU115" s="13"/>
      <c r="FV115" s="13"/>
      <c r="FW115" s="13"/>
      <c r="FX115" s="13"/>
      <c r="FY115" s="13"/>
      <c r="FZ115" s="13"/>
      <c r="GA115" s="13"/>
      <c r="GB115" s="13"/>
      <c r="GC115" s="13"/>
      <c r="GD115" s="13"/>
      <c r="GE115" s="13"/>
      <c r="GF115" s="13"/>
      <c r="GG115" s="13"/>
      <c r="GH115" s="13"/>
      <c r="GI115" s="13"/>
      <c r="GJ115" s="13"/>
      <c r="GK115" s="13"/>
      <c r="GL115" s="13"/>
      <c r="GM115" s="13"/>
      <c r="GN115" s="13"/>
      <c r="GO115" s="13"/>
      <c r="GP115" s="13"/>
      <c r="GQ115" s="13"/>
      <c r="GR115" s="13"/>
      <c r="GS115" s="13"/>
      <c r="GT115" s="13"/>
      <c r="GU115" s="13"/>
      <c r="GV115" s="13"/>
      <c r="GW115" s="13"/>
      <c r="GX115" s="13"/>
      <c r="GY115" s="13"/>
      <c r="GZ115" s="13"/>
      <c r="HA115" s="13"/>
      <c r="HB115" s="13"/>
      <c r="HC115" s="13"/>
      <c r="HD115" s="13"/>
      <c r="HE115" s="13"/>
      <c r="HF115" s="13"/>
      <c r="HG115" s="13"/>
      <c r="HH115" s="13"/>
      <c r="HI115" s="13"/>
      <c r="HJ115" s="13"/>
      <c r="HK115" s="13"/>
      <c r="HL115" s="13"/>
      <c r="HM115" s="13"/>
      <c r="HN115" s="13"/>
      <c r="HO115" s="13"/>
      <c r="HP115" s="13"/>
      <c r="HQ115" s="13"/>
      <c r="HR115" s="13"/>
      <c r="HS115" s="13"/>
      <c r="HT115" s="13"/>
      <c r="HU115" s="13"/>
      <c r="HV115" s="13"/>
      <c r="HW115" s="13"/>
      <c r="HX115" s="13"/>
      <c r="HY115" s="13"/>
      <c r="HZ115" s="13"/>
      <c r="IA115" s="13"/>
      <c r="IB115" s="13"/>
      <c r="IC115" s="13"/>
      <c r="ID115" s="13"/>
      <c r="IE115" s="13"/>
      <c r="IF115" s="13"/>
      <c r="IG115" s="13"/>
      <c r="IH115" s="13"/>
      <c r="II115" s="13"/>
      <c r="IJ115" s="13"/>
    </row>
    <row r="116" spans="1:244" s="20" customFormat="1" ht="51.75" customHeight="1" x14ac:dyDescent="0.3">
      <c r="A116" s="148" t="s">
        <v>32</v>
      </c>
      <c r="B116" s="152" t="s">
        <v>33</v>
      </c>
      <c r="C116" s="63">
        <f>SUM(C123+C138+C146+C147+C149+C152+C156+C157+C161+C162+C168+C166)</f>
        <v>70735821.620000005</v>
      </c>
      <c r="D116" s="63">
        <f t="shared" ref="D116:E116" si="51">SUM(D123+D138+D146+D147+D149+D152+D156+D157+D161+D162+D168+D166)</f>
        <v>41264817.079999998</v>
      </c>
      <c r="E116" s="63">
        <f t="shared" si="51"/>
        <v>29506791.410000004</v>
      </c>
      <c r="F116" s="64">
        <f t="shared" si="37"/>
        <v>71.505930470490782</v>
      </c>
      <c r="G116" s="63">
        <f t="shared" si="38"/>
        <v>-11758025.669999994</v>
      </c>
      <c r="H116" s="63">
        <f>SUM(H149+H162+H168)</f>
        <v>1516188</v>
      </c>
      <c r="I116" s="63">
        <f>SUM(I149+I162+I168)</f>
        <v>1516188</v>
      </c>
      <c r="J116" s="63">
        <f>SUM(J149+J162+J168)</f>
        <v>1836888.84</v>
      </c>
      <c r="K116" s="65">
        <f t="shared" si="45"/>
        <v>121.15178592628355</v>
      </c>
      <c r="L116" s="63">
        <f t="shared" ref="L116:L150" si="52">SUM(J116-I116)</f>
        <v>320700.84000000008</v>
      </c>
      <c r="M116" s="63">
        <f t="shared" si="39"/>
        <v>72252009.620000005</v>
      </c>
      <c r="N116" s="63">
        <f t="shared" si="39"/>
        <v>42781005.079999998</v>
      </c>
      <c r="O116" s="63">
        <f t="shared" si="39"/>
        <v>31343680.250000004</v>
      </c>
      <c r="P116" s="66">
        <f t="shared" si="40"/>
        <v>73.265413450169476</v>
      </c>
      <c r="Q116" s="63">
        <f t="shared" si="41"/>
        <v>-11437324.829999994</v>
      </c>
      <c r="R116" s="44"/>
      <c r="S116" s="44"/>
      <c r="T116" s="19"/>
      <c r="U116" s="19"/>
      <c r="V116" s="19"/>
      <c r="W116" s="19"/>
      <c r="X116" s="19"/>
      <c r="Y116" s="19"/>
      <c r="Z116" s="19"/>
      <c r="AA116" s="19"/>
      <c r="AB116" s="19"/>
      <c r="AC116" s="19"/>
      <c r="AD116" s="19"/>
      <c r="AE116" s="19"/>
      <c r="AF116" s="19"/>
      <c r="AG116" s="19"/>
      <c r="AH116" s="19"/>
      <c r="AI116" s="19"/>
      <c r="AJ116" s="19"/>
      <c r="AK116" s="19"/>
      <c r="AL116" s="19"/>
      <c r="AM116" s="19"/>
      <c r="AN116" s="19"/>
      <c r="AO116" s="19"/>
      <c r="AP116" s="19"/>
      <c r="AQ116" s="19"/>
      <c r="AR116" s="19"/>
      <c r="AS116" s="19"/>
      <c r="AT116" s="19"/>
      <c r="AU116" s="19"/>
      <c r="AV116" s="19"/>
      <c r="AW116" s="19"/>
      <c r="AX116" s="19"/>
      <c r="AY116" s="19"/>
      <c r="AZ116" s="19"/>
      <c r="BA116" s="19"/>
      <c r="BB116" s="19"/>
      <c r="BC116" s="19"/>
      <c r="BD116" s="19"/>
      <c r="BE116" s="19"/>
      <c r="BF116" s="19"/>
      <c r="BG116" s="19"/>
      <c r="BH116" s="19"/>
      <c r="BI116" s="19"/>
      <c r="BJ116" s="19"/>
      <c r="BK116" s="19"/>
      <c r="BL116" s="19"/>
      <c r="BM116" s="19"/>
      <c r="BN116" s="19"/>
      <c r="BO116" s="19"/>
      <c r="BP116" s="19"/>
      <c r="BQ116" s="19"/>
      <c r="BR116" s="19"/>
      <c r="BS116" s="19"/>
      <c r="BT116" s="19"/>
      <c r="BU116" s="19"/>
      <c r="BV116" s="19"/>
      <c r="BW116" s="19"/>
      <c r="BX116" s="19"/>
      <c r="BY116" s="19"/>
      <c r="BZ116" s="19"/>
      <c r="CA116" s="19"/>
      <c r="CB116" s="19"/>
      <c r="CC116" s="19"/>
      <c r="CD116" s="19"/>
      <c r="CE116" s="19"/>
      <c r="CF116" s="19"/>
      <c r="CG116" s="19"/>
      <c r="CH116" s="19"/>
      <c r="CI116" s="19"/>
      <c r="CJ116" s="19"/>
      <c r="CK116" s="19"/>
      <c r="CL116" s="19"/>
      <c r="CM116" s="19"/>
      <c r="CN116" s="19"/>
      <c r="CO116" s="19"/>
      <c r="CP116" s="19"/>
      <c r="CQ116" s="19"/>
      <c r="CR116" s="19"/>
      <c r="CS116" s="19"/>
      <c r="CT116" s="19"/>
      <c r="CU116" s="19"/>
      <c r="CV116" s="19"/>
      <c r="CW116" s="19"/>
      <c r="CX116" s="19"/>
      <c r="CY116" s="19"/>
      <c r="CZ116" s="19"/>
      <c r="DA116" s="19"/>
      <c r="DB116" s="19"/>
      <c r="DC116" s="19"/>
      <c r="DD116" s="19"/>
      <c r="DE116" s="19"/>
      <c r="DF116" s="19"/>
      <c r="DG116" s="19"/>
      <c r="DH116" s="19"/>
      <c r="DI116" s="19"/>
      <c r="DJ116" s="19"/>
      <c r="DK116" s="19"/>
      <c r="DL116" s="19"/>
      <c r="DM116" s="19"/>
      <c r="DN116" s="19"/>
      <c r="DO116" s="19"/>
      <c r="DP116" s="19"/>
      <c r="DQ116" s="19"/>
      <c r="DR116" s="19"/>
      <c r="DS116" s="19"/>
      <c r="DT116" s="19"/>
      <c r="DU116" s="19"/>
      <c r="DV116" s="19"/>
      <c r="DW116" s="19"/>
      <c r="DX116" s="19"/>
      <c r="DY116" s="19"/>
      <c r="DZ116" s="19"/>
      <c r="EA116" s="19"/>
      <c r="EB116" s="19"/>
      <c r="EC116" s="19"/>
      <c r="ED116" s="19"/>
      <c r="EE116" s="19"/>
      <c r="EF116" s="19"/>
      <c r="EG116" s="19"/>
      <c r="EH116" s="19"/>
      <c r="EI116" s="19"/>
      <c r="EJ116" s="19"/>
      <c r="EK116" s="19"/>
      <c r="EL116" s="19"/>
      <c r="EM116" s="19"/>
      <c r="EN116" s="19"/>
      <c r="EO116" s="19"/>
      <c r="EP116" s="19"/>
      <c r="EQ116" s="19"/>
      <c r="ER116" s="19"/>
      <c r="ES116" s="19"/>
      <c r="ET116" s="19"/>
      <c r="EU116" s="19"/>
      <c r="EV116" s="19"/>
      <c r="EW116" s="19"/>
      <c r="EX116" s="19"/>
      <c r="EY116" s="19"/>
      <c r="EZ116" s="19"/>
      <c r="FA116" s="19"/>
      <c r="FB116" s="19"/>
      <c r="FC116" s="19"/>
      <c r="FD116" s="19"/>
      <c r="FE116" s="19"/>
      <c r="FF116" s="19"/>
      <c r="FG116" s="19"/>
      <c r="FH116" s="19"/>
      <c r="FI116" s="19"/>
      <c r="FJ116" s="19"/>
      <c r="FK116" s="19"/>
      <c r="FL116" s="19"/>
      <c r="FM116" s="19"/>
      <c r="FN116" s="19"/>
      <c r="FO116" s="19"/>
      <c r="FP116" s="19"/>
      <c r="FQ116" s="19"/>
      <c r="FR116" s="19"/>
      <c r="FS116" s="19"/>
      <c r="FT116" s="19"/>
      <c r="FU116" s="19"/>
      <c r="FV116" s="19"/>
      <c r="FW116" s="19"/>
      <c r="FX116" s="19"/>
      <c r="FY116" s="19"/>
      <c r="FZ116" s="19"/>
      <c r="GA116" s="19"/>
      <c r="GB116" s="19"/>
      <c r="GC116" s="19"/>
      <c r="GD116" s="19"/>
      <c r="GE116" s="19"/>
      <c r="GF116" s="19"/>
      <c r="GG116" s="19"/>
      <c r="GH116" s="19"/>
      <c r="GI116" s="19"/>
      <c r="GJ116" s="19"/>
      <c r="GK116" s="19"/>
      <c r="GL116" s="19"/>
      <c r="GM116" s="19"/>
      <c r="GN116" s="19"/>
      <c r="GO116" s="19"/>
      <c r="GP116" s="19"/>
      <c r="GQ116" s="19"/>
      <c r="GR116" s="19"/>
      <c r="GS116" s="19"/>
      <c r="GT116" s="19"/>
      <c r="GU116" s="19"/>
      <c r="GV116" s="19"/>
      <c r="GW116" s="19"/>
      <c r="GX116" s="19"/>
      <c r="GY116" s="19"/>
      <c r="GZ116" s="19"/>
      <c r="HA116" s="19"/>
      <c r="HB116" s="19"/>
      <c r="HC116" s="19"/>
      <c r="HD116" s="19"/>
      <c r="HE116" s="19"/>
      <c r="HF116" s="19"/>
      <c r="HG116" s="19"/>
      <c r="HH116" s="19"/>
      <c r="HI116" s="19"/>
      <c r="HJ116" s="19"/>
      <c r="HK116" s="19"/>
      <c r="HL116" s="19"/>
      <c r="HM116" s="19"/>
      <c r="HN116" s="19"/>
      <c r="HO116" s="19"/>
      <c r="HP116" s="19"/>
      <c r="HQ116" s="19"/>
      <c r="HR116" s="19"/>
      <c r="HS116" s="19"/>
      <c r="HT116" s="19"/>
      <c r="HU116" s="19"/>
      <c r="HV116" s="19"/>
      <c r="HW116" s="19"/>
      <c r="HX116" s="19"/>
      <c r="HY116" s="19"/>
      <c r="HZ116" s="19"/>
      <c r="IA116" s="19"/>
      <c r="IB116" s="19"/>
      <c r="IC116" s="19"/>
      <c r="ID116" s="19"/>
      <c r="IE116" s="19"/>
      <c r="IF116" s="19"/>
      <c r="IG116" s="19"/>
      <c r="IH116" s="19"/>
      <c r="II116" s="19"/>
      <c r="IJ116" s="19"/>
    </row>
    <row r="117" spans="1:244" s="20" customFormat="1" ht="232.5" hidden="1" customHeight="1" x14ac:dyDescent="0.3">
      <c r="A117" s="142" t="s">
        <v>73</v>
      </c>
      <c r="B117" s="153" t="s">
        <v>188</v>
      </c>
      <c r="C117" s="71">
        <f>SUM(C118:C119)</f>
        <v>0</v>
      </c>
      <c r="D117" s="71"/>
      <c r="E117" s="71">
        <f>SUM(E118:E119)</f>
        <v>0</v>
      </c>
      <c r="F117" s="64" t="e">
        <f t="shared" si="37"/>
        <v>#DIV/0!</v>
      </c>
      <c r="G117" s="63">
        <f t="shared" si="38"/>
        <v>0</v>
      </c>
      <c r="H117" s="71"/>
      <c r="I117" s="71"/>
      <c r="J117" s="89"/>
      <c r="K117" s="65" t="e">
        <f t="shared" si="45"/>
        <v>#DIV/0!</v>
      </c>
      <c r="L117" s="63">
        <f t="shared" si="52"/>
        <v>0</v>
      </c>
      <c r="M117" s="63">
        <f t="shared" si="39"/>
        <v>0</v>
      </c>
      <c r="N117" s="63">
        <f t="shared" si="39"/>
        <v>0</v>
      </c>
      <c r="O117" s="63">
        <f t="shared" si="39"/>
        <v>0</v>
      </c>
      <c r="P117" s="66" t="e">
        <f t="shared" si="40"/>
        <v>#DIV/0!</v>
      </c>
      <c r="Q117" s="63">
        <f t="shared" si="41"/>
        <v>0</v>
      </c>
      <c r="R117" s="44"/>
      <c r="S117" s="44"/>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c r="AP117" s="19"/>
      <c r="AQ117" s="19"/>
      <c r="AR117" s="19"/>
      <c r="AS117" s="19"/>
      <c r="AT117" s="19"/>
      <c r="AU117" s="19"/>
      <c r="AV117" s="19"/>
      <c r="AW117" s="19"/>
      <c r="AX117" s="19"/>
      <c r="AY117" s="19"/>
      <c r="AZ117" s="19"/>
      <c r="BA117" s="19"/>
      <c r="BB117" s="19"/>
      <c r="BC117" s="19"/>
      <c r="BD117" s="19"/>
      <c r="BE117" s="19"/>
      <c r="BF117" s="19"/>
      <c r="BG117" s="19"/>
      <c r="BH117" s="19"/>
      <c r="BI117" s="19"/>
      <c r="BJ117" s="19"/>
      <c r="BK117" s="19"/>
      <c r="BL117" s="19"/>
      <c r="BM117" s="19"/>
      <c r="BN117" s="19"/>
      <c r="BO117" s="19"/>
      <c r="BP117" s="19"/>
      <c r="BQ117" s="19"/>
      <c r="BR117" s="19"/>
      <c r="BS117" s="19"/>
      <c r="BT117" s="19"/>
      <c r="BU117" s="19"/>
      <c r="BV117" s="19"/>
      <c r="BW117" s="19"/>
      <c r="BX117" s="19"/>
      <c r="BY117" s="19"/>
      <c r="BZ117" s="19"/>
      <c r="CA117" s="19"/>
      <c r="CB117" s="19"/>
      <c r="CC117" s="19"/>
      <c r="CD117" s="19"/>
      <c r="CE117" s="19"/>
      <c r="CF117" s="19"/>
      <c r="CG117" s="19"/>
      <c r="CH117" s="19"/>
      <c r="CI117" s="19"/>
      <c r="CJ117" s="19"/>
      <c r="CK117" s="19"/>
      <c r="CL117" s="19"/>
      <c r="CM117" s="19"/>
      <c r="CN117" s="19"/>
      <c r="CO117" s="19"/>
      <c r="CP117" s="19"/>
      <c r="CQ117" s="19"/>
      <c r="CR117" s="19"/>
      <c r="CS117" s="19"/>
      <c r="CT117" s="19"/>
      <c r="CU117" s="19"/>
      <c r="CV117" s="19"/>
      <c r="CW117" s="19"/>
      <c r="CX117" s="19"/>
      <c r="CY117" s="19"/>
      <c r="CZ117" s="19"/>
      <c r="DA117" s="19"/>
      <c r="DB117" s="19"/>
      <c r="DC117" s="19"/>
      <c r="DD117" s="19"/>
      <c r="DE117" s="19"/>
      <c r="DF117" s="19"/>
      <c r="DG117" s="19"/>
      <c r="DH117" s="19"/>
      <c r="DI117" s="19"/>
      <c r="DJ117" s="19"/>
      <c r="DK117" s="19"/>
      <c r="DL117" s="19"/>
      <c r="DM117" s="19"/>
      <c r="DN117" s="19"/>
      <c r="DO117" s="19"/>
      <c r="DP117" s="19"/>
      <c r="DQ117" s="19"/>
      <c r="DR117" s="19"/>
      <c r="DS117" s="19"/>
      <c r="DT117" s="19"/>
      <c r="DU117" s="19"/>
      <c r="DV117" s="19"/>
      <c r="DW117" s="19"/>
      <c r="DX117" s="19"/>
      <c r="DY117" s="19"/>
      <c r="DZ117" s="19"/>
      <c r="EA117" s="19"/>
      <c r="EB117" s="19"/>
      <c r="EC117" s="19"/>
      <c r="ED117" s="19"/>
      <c r="EE117" s="19"/>
      <c r="EF117" s="19"/>
      <c r="EG117" s="19"/>
      <c r="EH117" s="19"/>
      <c r="EI117" s="19"/>
      <c r="EJ117" s="19"/>
      <c r="EK117" s="19"/>
      <c r="EL117" s="19"/>
      <c r="EM117" s="19"/>
      <c r="EN117" s="19"/>
      <c r="EO117" s="19"/>
      <c r="EP117" s="19"/>
      <c r="EQ117" s="19"/>
      <c r="ER117" s="19"/>
      <c r="ES117" s="19"/>
      <c r="ET117" s="19"/>
      <c r="EU117" s="19"/>
      <c r="EV117" s="19"/>
      <c r="EW117" s="19"/>
      <c r="EX117" s="19"/>
      <c r="EY117" s="19"/>
      <c r="EZ117" s="19"/>
      <c r="FA117" s="19"/>
      <c r="FB117" s="19"/>
      <c r="FC117" s="19"/>
      <c r="FD117" s="19"/>
      <c r="FE117" s="19"/>
      <c r="FF117" s="19"/>
      <c r="FG117" s="19"/>
      <c r="FH117" s="19"/>
      <c r="FI117" s="19"/>
      <c r="FJ117" s="19"/>
      <c r="FK117" s="19"/>
      <c r="FL117" s="19"/>
      <c r="FM117" s="19"/>
      <c r="FN117" s="19"/>
      <c r="FO117" s="19"/>
      <c r="FP117" s="19"/>
      <c r="FQ117" s="19"/>
      <c r="FR117" s="19"/>
      <c r="FS117" s="19"/>
      <c r="FT117" s="19"/>
      <c r="FU117" s="19"/>
      <c r="FV117" s="19"/>
      <c r="FW117" s="19"/>
      <c r="FX117" s="19"/>
      <c r="FY117" s="19"/>
      <c r="FZ117" s="19"/>
      <c r="GA117" s="19"/>
      <c r="GB117" s="19"/>
      <c r="GC117" s="19"/>
      <c r="GD117" s="19"/>
      <c r="GE117" s="19"/>
      <c r="GF117" s="19"/>
      <c r="GG117" s="19"/>
      <c r="GH117" s="19"/>
      <c r="GI117" s="19"/>
      <c r="GJ117" s="19"/>
      <c r="GK117" s="19"/>
      <c r="GL117" s="19"/>
      <c r="GM117" s="19"/>
      <c r="GN117" s="19"/>
      <c r="GO117" s="19"/>
      <c r="GP117" s="19"/>
      <c r="GQ117" s="19"/>
      <c r="GR117" s="19"/>
      <c r="GS117" s="19"/>
      <c r="GT117" s="19"/>
      <c r="GU117" s="19"/>
      <c r="GV117" s="19"/>
      <c r="GW117" s="19"/>
      <c r="GX117" s="19"/>
      <c r="GY117" s="19"/>
      <c r="GZ117" s="19"/>
      <c r="HA117" s="19"/>
      <c r="HB117" s="19"/>
      <c r="HC117" s="19"/>
      <c r="HD117" s="19"/>
      <c r="HE117" s="19"/>
      <c r="HF117" s="19"/>
      <c r="HG117" s="19"/>
      <c r="HH117" s="19"/>
      <c r="HI117" s="19"/>
      <c r="HJ117" s="19"/>
      <c r="HK117" s="19"/>
      <c r="HL117" s="19"/>
      <c r="HM117" s="19"/>
      <c r="HN117" s="19"/>
      <c r="HO117" s="19"/>
      <c r="HP117" s="19"/>
      <c r="HQ117" s="19"/>
      <c r="HR117" s="19"/>
      <c r="HS117" s="19"/>
      <c r="HT117" s="19"/>
      <c r="HU117" s="19"/>
      <c r="HV117" s="19"/>
      <c r="HW117" s="19"/>
      <c r="HX117" s="19"/>
      <c r="HY117" s="19"/>
      <c r="HZ117" s="19"/>
      <c r="IA117" s="19"/>
      <c r="IB117" s="19"/>
      <c r="IC117" s="19"/>
      <c r="ID117" s="19"/>
      <c r="IE117" s="19"/>
      <c r="IF117" s="19"/>
      <c r="IG117" s="19"/>
      <c r="IH117" s="19"/>
      <c r="II117" s="19"/>
      <c r="IJ117" s="19"/>
    </row>
    <row r="118" spans="1:244" s="14" customFormat="1" ht="44.25" hidden="1" customHeight="1" x14ac:dyDescent="0.3">
      <c r="A118" s="154" t="s">
        <v>34</v>
      </c>
      <c r="B118" s="155" t="s">
        <v>186</v>
      </c>
      <c r="C118" s="67"/>
      <c r="D118" s="67"/>
      <c r="E118" s="67"/>
      <c r="F118" s="64" t="e">
        <f t="shared" si="37"/>
        <v>#DIV/0!</v>
      </c>
      <c r="G118" s="63">
        <f t="shared" si="38"/>
        <v>0</v>
      </c>
      <c r="H118" s="67"/>
      <c r="I118" s="67"/>
      <c r="J118" s="67"/>
      <c r="K118" s="65" t="e">
        <f t="shared" si="45"/>
        <v>#DIV/0!</v>
      </c>
      <c r="L118" s="63">
        <f t="shared" si="52"/>
        <v>0</v>
      </c>
      <c r="M118" s="63">
        <f t="shared" si="39"/>
        <v>0</v>
      </c>
      <c r="N118" s="63">
        <f t="shared" si="39"/>
        <v>0</v>
      </c>
      <c r="O118" s="63">
        <f t="shared" si="39"/>
        <v>0</v>
      </c>
      <c r="P118" s="66" t="e">
        <f t="shared" si="40"/>
        <v>#DIV/0!</v>
      </c>
      <c r="Q118" s="63">
        <f t="shared" si="41"/>
        <v>0</v>
      </c>
      <c r="R118" s="15"/>
      <c r="S118" s="15"/>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BQ118" s="13"/>
      <c r="BR118" s="13"/>
      <c r="BS118" s="13"/>
      <c r="BT118" s="13"/>
      <c r="BU118" s="13"/>
      <c r="BV118" s="13"/>
      <c r="BW118" s="13"/>
      <c r="BX118" s="13"/>
      <c r="BY118" s="13"/>
      <c r="BZ118" s="13"/>
      <c r="CA118" s="13"/>
      <c r="CB118" s="13"/>
      <c r="CC118" s="13"/>
      <c r="CD118" s="13"/>
      <c r="CE118" s="13"/>
      <c r="CF118" s="13"/>
      <c r="CG118" s="13"/>
      <c r="CH118" s="13"/>
      <c r="CI118" s="13"/>
      <c r="CJ118" s="13"/>
      <c r="CK118" s="13"/>
      <c r="CL118" s="13"/>
      <c r="CM118" s="13"/>
      <c r="CN118" s="13"/>
      <c r="CO118" s="13"/>
      <c r="CP118" s="13"/>
      <c r="CQ118" s="13"/>
      <c r="CR118" s="13"/>
      <c r="CS118" s="13"/>
      <c r="CT118" s="13"/>
      <c r="CU118" s="13"/>
      <c r="CV118" s="13"/>
      <c r="CW118" s="13"/>
      <c r="CX118" s="13"/>
      <c r="CY118" s="13"/>
      <c r="CZ118" s="13"/>
      <c r="DA118" s="13"/>
      <c r="DB118" s="13"/>
      <c r="DC118" s="13"/>
      <c r="DD118" s="13"/>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c r="EU118" s="13"/>
      <c r="EV118" s="13"/>
      <c r="EW118" s="13"/>
      <c r="EX118" s="13"/>
      <c r="EY118" s="13"/>
      <c r="EZ118" s="13"/>
      <c r="FA118" s="13"/>
      <c r="FB118" s="13"/>
      <c r="FC118" s="13"/>
      <c r="FD118" s="13"/>
      <c r="FE118" s="13"/>
      <c r="FF118" s="13"/>
      <c r="FG118" s="13"/>
      <c r="FH118" s="13"/>
      <c r="FI118" s="13"/>
      <c r="FJ118" s="13"/>
      <c r="FK118" s="13"/>
      <c r="FL118" s="13"/>
      <c r="FM118" s="13"/>
      <c r="FN118" s="13"/>
      <c r="FO118" s="13"/>
      <c r="FP118" s="13"/>
      <c r="FQ118" s="13"/>
      <c r="FR118" s="13"/>
      <c r="FS118" s="13"/>
      <c r="FT118" s="13"/>
      <c r="FU118" s="13"/>
      <c r="FV118" s="13"/>
      <c r="FW118" s="13"/>
      <c r="FX118" s="13"/>
      <c r="FY118" s="13"/>
      <c r="FZ118" s="13"/>
      <c r="GA118" s="13"/>
      <c r="GB118" s="13"/>
      <c r="GC118" s="13"/>
      <c r="GD118" s="13"/>
      <c r="GE118" s="13"/>
      <c r="GF118" s="13"/>
      <c r="GG118" s="13"/>
      <c r="GH118" s="13"/>
      <c r="GI118" s="13"/>
      <c r="GJ118" s="13"/>
      <c r="GK118" s="13"/>
      <c r="GL118" s="13"/>
      <c r="GM118" s="13"/>
      <c r="GN118" s="13"/>
      <c r="GO118" s="13"/>
      <c r="GP118" s="13"/>
      <c r="GQ118" s="13"/>
      <c r="GR118" s="13"/>
      <c r="GS118" s="13"/>
      <c r="GT118" s="13"/>
      <c r="GU118" s="13"/>
      <c r="GV118" s="13"/>
      <c r="GW118" s="13"/>
      <c r="GX118" s="13"/>
      <c r="GY118" s="13"/>
      <c r="GZ118" s="13"/>
      <c r="HA118" s="13"/>
      <c r="HB118" s="13"/>
      <c r="HC118" s="13"/>
      <c r="HD118" s="13"/>
      <c r="HE118" s="13"/>
      <c r="HF118" s="13"/>
      <c r="HG118" s="13"/>
      <c r="HH118" s="13"/>
      <c r="HI118" s="13"/>
      <c r="HJ118" s="13"/>
      <c r="HK118" s="13"/>
      <c r="HL118" s="13"/>
      <c r="HM118" s="13"/>
      <c r="HN118" s="13"/>
      <c r="HO118" s="13"/>
      <c r="HP118" s="13"/>
      <c r="HQ118" s="13"/>
      <c r="HR118" s="13"/>
      <c r="HS118" s="13"/>
      <c r="HT118" s="13"/>
      <c r="HU118" s="13"/>
      <c r="HV118" s="13"/>
      <c r="HW118" s="13"/>
      <c r="HX118" s="13"/>
      <c r="HY118" s="13"/>
      <c r="HZ118" s="13"/>
      <c r="IA118" s="13"/>
      <c r="IB118" s="13"/>
      <c r="IC118" s="13"/>
      <c r="ID118" s="13"/>
      <c r="IE118" s="13"/>
      <c r="IF118" s="13"/>
      <c r="IG118" s="13"/>
      <c r="IH118" s="13"/>
      <c r="II118" s="13"/>
      <c r="IJ118" s="13"/>
    </row>
    <row r="119" spans="1:244" s="14" customFormat="1" ht="44.25" hidden="1" customHeight="1" x14ac:dyDescent="0.3">
      <c r="A119" s="154" t="s">
        <v>35</v>
      </c>
      <c r="B119" s="156" t="s">
        <v>187</v>
      </c>
      <c r="C119" s="67"/>
      <c r="D119" s="67"/>
      <c r="E119" s="67"/>
      <c r="F119" s="64" t="e">
        <f t="shared" si="37"/>
        <v>#DIV/0!</v>
      </c>
      <c r="G119" s="63">
        <f t="shared" si="38"/>
        <v>0</v>
      </c>
      <c r="H119" s="67"/>
      <c r="I119" s="67"/>
      <c r="J119" s="67"/>
      <c r="K119" s="65" t="e">
        <f t="shared" si="45"/>
        <v>#DIV/0!</v>
      </c>
      <c r="L119" s="63">
        <f t="shared" si="52"/>
        <v>0</v>
      </c>
      <c r="M119" s="63">
        <f t="shared" si="39"/>
        <v>0</v>
      </c>
      <c r="N119" s="63">
        <f t="shared" si="39"/>
        <v>0</v>
      </c>
      <c r="O119" s="63">
        <f t="shared" si="39"/>
        <v>0</v>
      </c>
      <c r="P119" s="66" t="e">
        <f t="shared" si="40"/>
        <v>#DIV/0!</v>
      </c>
      <c r="Q119" s="63">
        <f t="shared" si="41"/>
        <v>0</v>
      </c>
      <c r="R119" s="15"/>
      <c r="S119" s="15"/>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c r="BM119" s="13"/>
      <c r="BN119" s="13"/>
      <c r="BO119" s="13"/>
      <c r="BP119" s="13"/>
      <c r="BQ119" s="13"/>
      <c r="BR119" s="13"/>
      <c r="BS119" s="13"/>
      <c r="BT119" s="13"/>
      <c r="BU119" s="13"/>
      <c r="BV119" s="13"/>
      <c r="BW119" s="13"/>
      <c r="BX119" s="13"/>
      <c r="BY119" s="13"/>
      <c r="BZ119" s="13"/>
      <c r="CA119" s="13"/>
      <c r="CB119" s="13"/>
      <c r="CC119" s="13"/>
      <c r="CD119" s="13"/>
      <c r="CE119" s="13"/>
      <c r="CF119" s="13"/>
      <c r="CG119" s="13"/>
      <c r="CH119" s="13"/>
      <c r="CI119" s="13"/>
      <c r="CJ119" s="13"/>
      <c r="CK119" s="13"/>
      <c r="CL119" s="13"/>
      <c r="CM119" s="13"/>
      <c r="CN119" s="13"/>
      <c r="CO119" s="13"/>
      <c r="CP119" s="13"/>
      <c r="CQ119" s="13"/>
      <c r="CR119" s="13"/>
      <c r="CS119" s="13"/>
      <c r="CT119" s="13"/>
      <c r="CU119" s="13"/>
      <c r="CV119" s="13"/>
      <c r="CW119" s="13"/>
      <c r="CX119" s="13"/>
      <c r="CY119" s="13"/>
      <c r="CZ119" s="13"/>
      <c r="DA119" s="13"/>
      <c r="DB119" s="13"/>
      <c r="DC119" s="13"/>
      <c r="DD119" s="13"/>
      <c r="DE119" s="13"/>
      <c r="DF119" s="13"/>
      <c r="DG119" s="13"/>
      <c r="DH119" s="13"/>
      <c r="DI119" s="13"/>
      <c r="DJ119" s="13"/>
      <c r="DK119" s="13"/>
      <c r="DL119" s="13"/>
      <c r="DM119" s="13"/>
      <c r="DN119" s="13"/>
      <c r="DO119" s="13"/>
      <c r="DP119" s="13"/>
      <c r="DQ119" s="13"/>
      <c r="DR119" s="13"/>
      <c r="DS119" s="13"/>
      <c r="DT119" s="13"/>
      <c r="DU119" s="13"/>
      <c r="DV119" s="13"/>
      <c r="DW119" s="13"/>
      <c r="DX119" s="13"/>
      <c r="DY119" s="13"/>
      <c r="DZ119" s="13"/>
      <c r="EA119" s="13"/>
      <c r="EB119" s="13"/>
      <c r="EC119" s="13"/>
      <c r="ED119" s="13"/>
      <c r="EE119" s="13"/>
      <c r="EF119" s="13"/>
      <c r="EG119" s="13"/>
      <c r="EH119" s="13"/>
      <c r="EI119" s="13"/>
      <c r="EJ119" s="13"/>
      <c r="EK119" s="13"/>
      <c r="EL119" s="13"/>
      <c r="EM119" s="13"/>
      <c r="EN119" s="13"/>
      <c r="EO119" s="13"/>
      <c r="EP119" s="13"/>
      <c r="EQ119" s="13"/>
      <c r="ER119" s="13"/>
      <c r="ES119" s="13"/>
      <c r="ET119" s="13"/>
      <c r="EU119" s="13"/>
      <c r="EV119" s="13"/>
      <c r="EW119" s="13"/>
      <c r="EX119" s="13"/>
      <c r="EY119" s="13"/>
      <c r="EZ119" s="13"/>
      <c r="FA119" s="13"/>
      <c r="FB119" s="13"/>
      <c r="FC119" s="13"/>
      <c r="FD119" s="13"/>
      <c r="FE119" s="13"/>
      <c r="FF119" s="13"/>
      <c r="FG119" s="13"/>
      <c r="FH119" s="13"/>
      <c r="FI119" s="13"/>
      <c r="FJ119" s="13"/>
      <c r="FK119" s="13"/>
      <c r="FL119" s="13"/>
      <c r="FM119" s="13"/>
      <c r="FN119" s="13"/>
      <c r="FO119" s="13"/>
      <c r="FP119" s="13"/>
      <c r="FQ119" s="13"/>
      <c r="FR119" s="13"/>
      <c r="FS119" s="13"/>
      <c r="FT119" s="13"/>
      <c r="FU119" s="13"/>
      <c r="FV119" s="13"/>
      <c r="FW119" s="13"/>
      <c r="FX119" s="13"/>
      <c r="FY119" s="13"/>
      <c r="FZ119" s="13"/>
      <c r="GA119" s="13"/>
      <c r="GB119" s="13"/>
      <c r="GC119" s="13"/>
      <c r="GD119" s="13"/>
      <c r="GE119" s="13"/>
      <c r="GF119" s="13"/>
      <c r="GG119" s="13"/>
      <c r="GH119" s="13"/>
      <c r="GI119" s="13"/>
      <c r="GJ119" s="13"/>
      <c r="GK119" s="13"/>
      <c r="GL119" s="13"/>
      <c r="GM119" s="13"/>
      <c r="GN119" s="13"/>
      <c r="GO119" s="13"/>
      <c r="GP119" s="13"/>
      <c r="GQ119" s="13"/>
      <c r="GR119" s="13"/>
      <c r="GS119" s="13"/>
      <c r="GT119" s="13"/>
      <c r="GU119" s="13"/>
      <c r="GV119" s="13"/>
      <c r="GW119" s="13"/>
      <c r="GX119" s="13"/>
      <c r="GY119" s="13"/>
      <c r="GZ119" s="13"/>
      <c r="HA119" s="13"/>
      <c r="HB119" s="13"/>
      <c r="HC119" s="13"/>
      <c r="HD119" s="13"/>
      <c r="HE119" s="13"/>
      <c r="HF119" s="13"/>
      <c r="HG119" s="13"/>
      <c r="HH119" s="13"/>
      <c r="HI119" s="13"/>
      <c r="HJ119" s="13"/>
      <c r="HK119" s="13"/>
      <c r="HL119" s="13"/>
      <c r="HM119" s="13"/>
      <c r="HN119" s="13"/>
      <c r="HO119" s="13"/>
      <c r="HP119" s="13"/>
      <c r="HQ119" s="13"/>
      <c r="HR119" s="13"/>
      <c r="HS119" s="13"/>
      <c r="HT119" s="13"/>
      <c r="HU119" s="13"/>
      <c r="HV119" s="13"/>
      <c r="HW119" s="13"/>
      <c r="HX119" s="13"/>
      <c r="HY119" s="13"/>
      <c r="HZ119" s="13"/>
      <c r="IA119" s="13"/>
      <c r="IB119" s="13"/>
      <c r="IC119" s="13"/>
      <c r="ID119" s="13"/>
      <c r="IE119" s="13"/>
      <c r="IF119" s="13"/>
      <c r="IG119" s="13"/>
      <c r="IH119" s="13"/>
      <c r="II119" s="13"/>
      <c r="IJ119" s="13"/>
    </row>
    <row r="120" spans="1:244" s="14" customFormat="1" ht="58.5" hidden="1" customHeight="1" x14ac:dyDescent="0.3">
      <c r="A120" s="157" t="s">
        <v>74</v>
      </c>
      <c r="B120" s="190" t="s">
        <v>75</v>
      </c>
      <c r="C120" s="71">
        <f>SUM(C121+C122)</f>
        <v>0</v>
      </c>
      <c r="D120" s="71"/>
      <c r="E120" s="71">
        <f>SUM(E121+E122)</f>
        <v>0</v>
      </c>
      <c r="F120" s="64" t="e">
        <f t="shared" si="37"/>
        <v>#DIV/0!</v>
      </c>
      <c r="G120" s="63">
        <f t="shared" si="38"/>
        <v>0</v>
      </c>
      <c r="H120" s="71"/>
      <c r="I120" s="71"/>
      <c r="J120" s="67"/>
      <c r="K120" s="65" t="e">
        <f t="shared" si="45"/>
        <v>#DIV/0!</v>
      </c>
      <c r="L120" s="63">
        <f t="shared" si="52"/>
        <v>0</v>
      </c>
      <c r="M120" s="63">
        <f t="shared" si="39"/>
        <v>0</v>
      </c>
      <c r="N120" s="63">
        <f t="shared" si="39"/>
        <v>0</v>
      </c>
      <c r="O120" s="63">
        <f t="shared" si="39"/>
        <v>0</v>
      </c>
      <c r="P120" s="66" t="e">
        <f t="shared" si="40"/>
        <v>#DIV/0!</v>
      </c>
      <c r="Q120" s="63">
        <f t="shared" si="41"/>
        <v>0</v>
      </c>
      <c r="R120" s="15"/>
      <c r="S120" s="15"/>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c r="BM120" s="13"/>
      <c r="BN120" s="13"/>
      <c r="BO120" s="13"/>
      <c r="BP120" s="13"/>
      <c r="BQ120" s="13"/>
      <c r="BR120" s="13"/>
      <c r="BS120" s="13"/>
      <c r="BT120" s="13"/>
      <c r="BU120" s="13"/>
      <c r="BV120" s="13"/>
      <c r="BW120" s="13"/>
      <c r="BX120" s="13"/>
      <c r="BY120" s="13"/>
      <c r="BZ120" s="13"/>
      <c r="CA120" s="13"/>
      <c r="CB120" s="13"/>
      <c r="CC120" s="13"/>
      <c r="CD120" s="13"/>
      <c r="CE120" s="13"/>
      <c r="CF120" s="13"/>
      <c r="CG120" s="13"/>
      <c r="CH120" s="13"/>
      <c r="CI120" s="13"/>
      <c r="CJ120" s="13"/>
      <c r="CK120" s="13"/>
      <c r="CL120" s="13"/>
      <c r="CM120" s="13"/>
      <c r="CN120" s="13"/>
      <c r="CO120" s="13"/>
      <c r="CP120" s="13"/>
      <c r="CQ120" s="13"/>
      <c r="CR120" s="13"/>
      <c r="CS120" s="13"/>
      <c r="CT120" s="13"/>
      <c r="CU120" s="13"/>
      <c r="CV120" s="13"/>
      <c r="CW120" s="13"/>
      <c r="CX120" s="13"/>
      <c r="CY120" s="13"/>
      <c r="CZ120" s="13"/>
      <c r="DA120" s="13"/>
      <c r="DB120" s="13"/>
      <c r="DC120" s="13"/>
      <c r="DD120" s="13"/>
      <c r="DE120" s="13"/>
      <c r="DF120" s="13"/>
      <c r="DG120" s="13"/>
      <c r="DH120" s="13"/>
      <c r="DI120" s="13"/>
      <c r="DJ120" s="13"/>
      <c r="DK120" s="13"/>
      <c r="DL120" s="13"/>
      <c r="DM120" s="13"/>
      <c r="DN120" s="13"/>
      <c r="DO120" s="13"/>
      <c r="DP120" s="13"/>
      <c r="DQ120" s="13"/>
      <c r="DR120" s="13"/>
      <c r="DS120" s="13"/>
      <c r="DT120" s="13"/>
      <c r="DU120" s="13"/>
      <c r="DV120" s="13"/>
      <c r="DW120" s="13"/>
      <c r="DX120" s="13"/>
      <c r="DY120" s="13"/>
      <c r="DZ120" s="13"/>
      <c r="EA120" s="13"/>
      <c r="EB120" s="13"/>
      <c r="EC120" s="13"/>
      <c r="ED120" s="13"/>
      <c r="EE120" s="13"/>
      <c r="EF120" s="13"/>
      <c r="EG120" s="13"/>
      <c r="EH120" s="13"/>
      <c r="EI120" s="13"/>
      <c r="EJ120" s="13"/>
      <c r="EK120" s="13"/>
      <c r="EL120" s="13"/>
      <c r="EM120" s="13"/>
      <c r="EN120" s="13"/>
      <c r="EO120" s="13"/>
      <c r="EP120" s="13"/>
      <c r="EQ120" s="13"/>
      <c r="ER120" s="13"/>
      <c r="ES120" s="13"/>
      <c r="ET120" s="13"/>
      <c r="EU120" s="13"/>
      <c r="EV120" s="13"/>
      <c r="EW120" s="13"/>
      <c r="EX120" s="13"/>
      <c r="EY120" s="13"/>
      <c r="EZ120" s="13"/>
      <c r="FA120" s="13"/>
      <c r="FB120" s="13"/>
      <c r="FC120" s="13"/>
      <c r="FD120" s="13"/>
      <c r="FE120" s="13"/>
      <c r="FF120" s="13"/>
      <c r="FG120" s="13"/>
      <c r="FH120" s="13"/>
      <c r="FI120" s="13"/>
      <c r="FJ120" s="13"/>
      <c r="FK120" s="13"/>
      <c r="FL120" s="13"/>
      <c r="FM120" s="13"/>
      <c r="FN120" s="13"/>
      <c r="FO120" s="13"/>
      <c r="FP120" s="13"/>
      <c r="FQ120" s="13"/>
      <c r="FR120" s="13"/>
      <c r="FS120" s="13"/>
      <c r="FT120" s="13"/>
      <c r="FU120" s="13"/>
      <c r="FV120" s="13"/>
      <c r="FW120" s="13"/>
      <c r="FX120" s="13"/>
      <c r="FY120" s="13"/>
      <c r="FZ120" s="13"/>
      <c r="GA120" s="13"/>
      <c r="GB120" s="13"/>
      <c r="GC120" s="13"/>
      <c r="GD120" s="13"/>
      <c r="GE120" s="13"/>
      <c r="GF120" s="13"/>
      <c r="GG120" s="13"/>
      <c r="GH120" s="13"/>
      <c r="GI120" s="13"/>
      <c r="GJ120" s="13"/>
      <c r="GK120" s="13"/>
      <c r="GL120" s="13"/>
      <c r="GM120" s="13"/>
      <c r="GN120" s="13"/>
      <c r="GO120" s="13"/>
      <c r="GP120" s="13"/>
      <c r="GQ120" s="13"/>
      <c r="GR120" s="13"/>
      <c r="GS120" s="13"/>
      <c r="GT120" s="13"/>
      <c r="GU120" s="13"/>
      <c r="GV120" s="13"/>
      <c r="GW120" s="13"/>
      <c r="GX120" s="13"/>
      <c r="GY120" s="13"/>
      <c r="GZ120" s="13"/>
      <c r="HA120" s="13"/>
      <c r="HB120" s="13"/>
      <c r="HC120" s="13"/>
      <c r="HD120" s="13"/>
      <c r="HE120" s="13"/>
      <c r="HF120" s="13"/>
      <c r="HG120" s="13"/>
      <c r="HH120" s="13"/>
      <c r="HI120" s="13"/>
      <c r="HJ120" s="13"/>
      <c r="HK120" s="13"/>
      <c r="HL120" s="13"/>
      <c r="HM120" s="13"/>
      <c r="HN120" s="13"/>
      <c r="HO120" s="13"/>
      <c r="HP120" s="13"/>
      <c r="HQ120" s="13"/>
      <c r="HR120" s="13"/>
      <c r="HS120" s="13"/>
      <c r="HT120" s="13"/>
      <c r="HU120" s="13"/>
      <c r="HV120" s="13"/>
      <c r="HW120" s="13"/>
      <c r="HX120" s="13"/>
      <c r="HY120" s="13"/>
      <c r="HZ120" s="13"/>
      <c r="IA120" s="13"/>
      <c r="IB120" s="13"/>
      <c r="IC120" s="13"/>
      <c r="ID120" s="13"/>
      <c r="IE120" s="13"/>
      <c r="IF120" s="13"/>
      <c r="IG120" s="13"/>
      <c r="IH120" s="13"/>
      <c r="II120" s="13"/>
      <c r="IJ120" s="13"/>
    </row>
    <row r="121" spans="1:244" s="14" customFormat="1" ht="62.25" hidden="1" customHeight="1" x14ac:dyDescent="0.3">
      <c r="A121" s="154" t="s">
        <v>36</v>
      </c>
      <c r="B121" s="158" t="s">
        <v>189</v>
      </c>
      <c r="C121" s="67"/>
      <c r="D121" s="67"/>
      <c r="E121" s="67"/>
      <c r="F121" s="64" t="e">
        <f t="shared" si="37"/>
        <v>#DIV/0!</v>
      </c>
      <c r="G121" s="63">
        <f t="shared" si="38"/>
        <v>0</v>
      </c>
      <c r="H121" s="67"/>
      <c r="I121" s="67"/>
      <c r="J121" s="67"/>
      <c r="K121" s="65" t="e">
        <f t="shared" si="45"/>
        <v>#DIV/0!</v>
      </c>
      <c r="L121" s="63">
        <f t="shared" si="52"/>
        <v>0</v>
      </c>
      <c r="M121" s="63">
        <f t="shared" si="39"/>
        <v>0</v>
      </c>
      <c r="N121" s="63">
        <f t="shared" si="39"/>
        <v>0</v>
      </c>
      <c r="O121" s="63">
        <f t="shared" si="39"/>
        <v>0</v>
      </c>
      <c r="P121" s="66" t="e">
        <f t="shared" si="40"/>
        <v>#DIV/0!</v>
      </c>
      <c r="Q121" s="63">
        <f t="shared" si="41"/>
        <v>0</v>
      </c>
      <c r="R121" s="15"/>
      <c r="S121" s="15"/>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c r="BL121" s="13"/>
      <c r="BM121" s="13"/>
      <c r="BN121" s="13"/>
      <c r="BO121" s="13"/>
      <c r="BP121" s="13"/>
      <c r="BQ121" s="13"/>
      <c r="BR121" s="13"/>
      <c r="BS121" s="13"/>
      <c r="BT121" s="13"/>
      <c r="BU121" s="13"/>
      <c r="BV121" s="13"/>
      <c r="BW121" s="13"/>
      <c r="BX121" s="13"/>
      <c r="BY121" s="13"/>
      <c r="BZ121" s="13"/>
      <c r="CA121" s="13"/>
      <c r="CB121" s="13"/>
      <c r="CC121" s="13"/>
      <c r="CD121" s="13"/>
      <c r="CE121" s="13"/>
      <c r="CF121" s="13"/>
      <c r="CG121" s="13"/>
      <c r="CH121" s="13"/>
      <c r="CI121" s="13"/>
      <c r="CJ121" s="13"/>
      <c r="CK121" s="13"/>
      <c r="CL121" s="13"/>
      <c r="CM121" s="13"/>
      <c r="CN121" s="13"/>
      <c r="CO121" s="13"/>
      <c r="CP121" s="13"/>
      <c r="CQ121" s="13"/>
      <c r="CR121" s="13"/>
      <c r="CS121" s="13"/>
      <c r="CT121" s="13"/>
      <c r="CU121" s="13"/>
      <c r="CV121" s="13"/>
      <c r="CW121" s="13"/>
      <c r="CX121" s="13"/>
      <c r="CY121" s="13"/>
      <c r="CZ121" s="13"/>
      <c r="DA121" s="13"/>
      <c r="DB121" s="13"/>
      <c r="DC121" s="13"/>
      <c r="DD121" s="13"/>
      <c r="DE121" s="13"/>
      <c r="DF121" s="13"/>
      <c r="DG121" s="13"/>
      <c r="DH121" s="13"/>
      <c r="DI121" s="13"/>
      <c r="DJ121" s="13"/>
      <c r="DK121" s="13"/>
      <c r="DL121" s="13"/>
      <c r="DM121" s="13"/>
      <c r="DN121" s="13"/>
      <c r="DO121" s="13"/>
      <c r="DP121" s="13"/>
      <c r="DQ121" s="13"/>
      <c r="DR121" s="13"/>
      <c r="DS121" s="13"/>
      <c r="DT121" s="13"/>
      <c r="DU121" s="13"/>
      <c r="DV121" s="13"/>
      <c r="DW121" s="13"/>
      <c r="DX121" s="13"/>
      <c r="DY121" s="13"/>
      <c r="DZ121" s="13"/>
      <c r="EA121" s="13"/>
      <c r="EB121" s="13"/>
      <c r="EC121" s="13"/>
      <c r="ED121" s="13"/>
      <c r="EE121" s="13"/>
      <c r="EF121" s="13"/>
      <c r="EG121" s="13"/>
      <c r="EH121" s="13"/>
      <c r="EI121" s="13"/>
      <c r="EJ121" s="13"/>
      <c r="EK121" s="13"/>
      <c r="EL121" s="13"/>
      <c r="EM121" s="13"/>
      <c r="EN121" s="13"/>
      <c r="EO121" s="13"/>
      <c r="EP121" s="13"/>
      <c r="EQ121" s="13"/>
      <c r="ER121" s="13"/>
      <c r="ES121" s="13"/>
      <c r="ET121" s="13"/>
      <c r="EU121" s="13"/>
      <c r="EV121" s="13"/>
      <c r="EW121" s="13"/>
      <c r="EX121" s="13"/>
      <c r="EY121" s="13"/>
      <c r="EZ121" s="13"/>
      <c r="FA121" s="13"/>
      <c r="FB121" s="13"/>
      <c r="FC121" s="13"/>
      <c r="FD121" s="13"/>
      <c r="FE121" s="13"/>
      <c r="FF121" s="13"/>
      <c r="FG121" s="13"/>
      <c r="FH121" s="13"/>
      <c r="FI121" s="13"/>
      <c r="FJ121" s="13"/>
      <c r="FK121" s="13"/>
      <c r="FL121" s="13"/>
      <c r="FM121" s="13"/>
      <c r="FN121" s="13"/>
      <c r="FO121" s="13"/>
      <c r="FP121" s="13"/>
      <c r="FQ121" s="13"/>
      <c r="FR121" s="13"/>
      <c r="FS121" s="13"/>
      <c r="FT121" s="13"/>
      <c r="FU121" s="13"/>
      <c r="FV121" s="13"/>
      <c r="FW121" s="13"/>
      <c r="FX121" s="13"/>
      <c r="FY121" s="13"/>
      <c r="FZ121" s="13"/>
      <c r="GA121" s="13"/>
      <c r="GB121" s="13"/>
      <c r="GC121" s="13"/>
      <c r="GD121" s="13"/>
      <c r="GE121" s="13"/>
      <c r="GF121" s="13"/>
      <c r="GG121" s="13"/>
      <c r="GH121" s="13"/>
      <c r="GI121" s="13"/>
      <c r="GJ121" s="13"/>
      <c r="GK121" s="13"/>
      <c r="GL121" s="13"/>
      <c r="GM121" s="13"/>
      <c r="GN121" s="13"/>
      <c r="GO121" s="13"/>
      <c r="GP121" s="13"/>
      <c r="GQ121" s="13"/>
      <c r="GR121" s="13"/>
      <c r="GS121" s="13"/>
      <c r="GT121" s="13"/>
      <c r="GU121" s="13"/>
      <c r="GV121" s="13"/>
      <c r="GW121" s="13"/>
      <c r="GX121" s="13"/>
      <c r="GY121" s="13"/>
      <c r="GZ121" s="13"/>
      <c r="HA121" s="13"/>
      <c r="HB121" s="13"/>
      <c r="HC121" s="13"/>
      <c r="HD121" s="13"/>
      <c r="HE121" s="13"/>
      <c r="HF121" s="13"/>
      <c r="HG121" s="13"/>
      <c r="HH121" s="13"/>
      <c r="HI121" s="13"/>
      <c r="HJ121" s="13"/>
      <c r="HK121" s="13"/>
      <c r="HL121" s="13"/>
      <c r="HM121" s="13"/>
      <c r="HN121" s="13"/>
      <c r="HO121" s="13"/>
      <c r="HP121" s="13"/>
      <c r="HQ121" s="13"/>
      <c r="HR121" s="13"/>
      <c r="HS121" s="13"/>
      <c r="HT121" s="13"/>
      <c r="HU121" s="13"/>
      <c r="HV121" s="13"/>
      <c r="HW121" s="13"/>
      <c r="HX121" s="13"/>
      <c r="HY121" s="13"/>
      <c r="HZ121" s="13"/>
      <c r="IA121" s="13"/>
      <c r="IB121" s="13"/>
      <c r="IC121" s="13"/>
      <c r="ID121" s="13"/>
      <c r="IE121" s="13"/>
      <c r="IF121" s="13"/>
      <c r="IG121" s="13"/>
      <c r="IH121" s="13"/>
      <c r="II121" s="13"/>
      <c r="IJ121" s="13"/>
    </row>
    <row r="122" spans="1:244" s="14" customFormat="1" ht="60" hidden="1" customHeight="1" x14ac:dyDescent="0.3">
      <c r="A122" s="159" t="s">
        <v>37</v>
      </c>
      <c r="B122" s="79" t="s">
        <v>190</v>
      </c>
      <c r="C122" s="82"/>
      <c r="D122" s="82"/>
      <c r="E122" s="67"/>
      <c r="F122" s="64" t="e">
        <f t="shared" si="37"/>
        <v>#DIV/0!</v>
      </c>
      <c r="G122" s="63">
        <f t="shared" si="38"/>
        <v>0</v>
      </c>
      <c r="H122" s="67"/>
      <c r="I122" s="67"/>
      <c r="J122" s="67"/>
      <c r="K122" s="65" t="e">
        <f t="shared" si="45"/>
        <v>#DIV/0!</v>
      </c>
      <c r="L122" s="63">
        <f t="shared" si="52"/>
        <v>0</v>
      </c>
      <c r="M122" s="63">
        <f t="shared" si="39"/>
        <v>0</v>
      </c>
      <c r="N122" s="63">
        <f t="shared" si="39"/>
        <v>0</v>
      </c>
      <c r="O122" s="63">
        <f t="shared" si="39"/>
        <v>0</v>
      </c>
      <c r="P122" s="66" t="e">
        <f t="shared" si="40"/>
        <v>#DIV/0!</v>
      </c>
      <c r="Q122" s="63">
        <f t="shared" si="41"/>
        <v>0</v>
      </c>
      <c r="R122" s="15"/>
      <c r="S122" s="15"/>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c r="BI122" s="13"/>
      <c r="BJ122" s="13"/>
      <c r="BK122" s="13"/>
      <c r="BL122" s="13"/>
      <c r="BM122" s="13"/>
      <c r="BN122" s="13"/>
      <c r="BO122" s="13"/>
      <c r="BP122" s="13"/>
      <c r="BQ122" s="13"/>
      <c r="BR122" s="13"/>
      <c r="BS122" s="13"/>
      <c r="BT122" s="13"/>
      <c r="BU122" s="13"/>
      <c r="BV122" s="13"/>
      <c r="BW122" s="13"/>
      <c r="BX122" s="13"/>
      <c r="BY122" s="13"/>
      <c r="BZ122" s="13"/>
      <c r="CA122" s="13"/>
      <c r="CB122" s="13"/>
      <c r="CC122" s="13"/>
      <c r="CD122" s="13"/>
      <c r="CE122" s="13"/>
      <c r="CF122" s="13"/>
      <c r="CG122" s="13"/>
      <c r="CH122" s="13"/>
      <c r="CI122" s="13"/>
      <c r="CJ122" s="13"/>
      <c r="CK122" s="13"/>
      <c r="CL122" s="13"/>
      <c r="CM122" s="13"/>
      <c r="CN122" s="13"/>
      <c r="CO122" s="13"/>
      <c r="CP122" s="13"/>
      <c r="CQ122" s="13"/>
      <c r="CR122" s="13"/>
      <c r="CS122" s="13"/>
      <c r="CT122" s="13"/>
      <c r="CU122" s="13"/>
      <c r="CV122" s="13"/>
      <c r="CW122" s="13"/>
      <c r="CX122" s="13"/>
      <c r="CY122" s="13"/>
      <c r="CZ122" s="13"/>
      <c r="DA122" s="13"/>
      <c r="DB122" s="13"/>
      <c r="DC122" s="13"/>
      <c r="DD122" s="13"/>
      <c r="DE122" s="13"/>
      <c r="DF122" s="13"/>
      <c r="DG122" s="13"/>
      <c r="DH122" s="13"/>
      <c r="DI122" s="13"/>
      <c r="DJ122" s="13"/>
      <c r="DK122" s="13"/>
      <c r="DL122" s="13"/>
      <c r="DM122" s="13"/>
      <c r="DN122" s="13"/>
      <c r="DO122" s="13"/>
      <c r="DP122" s="13"/>
      <c r="DQ122" s="13"/>
      <c r="DR122" s="13"/>
      <c r="DS122" s="13"/>
      <c r="DT122" s="13"/>
      <c r="DU122" s="13"/>
      <c r="DV122" s="13"/>
      <c r="DW122" s="13"/>
      <c r="DX122" s="13"/>
      <c r="DY122" s="13"/>
      <c r="DZ122" s="13"/>
      <c r="EA122" s="13"/>
      <c r="EB122" s="13"/>
      <c r="EC122" s="13"/>
      <c r="ED122" s="13"/>
      <c r="EE122" s="13"/>
      <c r="EF122" s="13"/>
      <c r="EG122" s="13"/>
      <c r="EH122" s="13"/>
      <c r="EI122" s="13"/>
      <c r="EJ122" s="13"/>
      <c r="EK122" s="13"/>
      <c r="EL122" s="13"/>
      <c r="EM122" s="13"/>
      <c r="EN122" s="13"/>
      <c r="EO122" s="13"/>
      <c r="EP122" s="13"/>
      <c r="EQ122" s="13"/>
      <c r="ER122" s="13"/>
      <c r="ES122" s="13"/>
      <c r="ET122" s="13"/>
      <c r="EU122" s="13"/>
      <c r="EV122" s="13"/>
      <c r="EW122" s="13"/>
      <c r="EX122" s="13"/>
      <c r="EY122" s="13"/>
      <c r="EZ122" s="13"/>
      <c r="FA122" s="13"/>
      <c r="FB122" s="13"/>
      <c r="FC122" s="13"/>
      <c r="FD122" s="13"/>
      <c r="FE122" s="13"/>
      <c r="FF122" s="13"/>
      <c r="FG122" s="13"/>
      <c r="FH122" s="13"/>
      <c r="FI122" s="13"/>
      <c r="FJ122" s="13"/>
      <c r="FK122" s="13"/>
      <c r="FL122" s="13"/>
      <c r="FM122" s="13"/>
      <c r="FN122" s="13"/>
      <c r="FO122" s="13"/>
      <c r="FP122" s="13"/>
      <c r="FQ122" s="13"/>
      <c r="FR122" s="13"/>
      <c r="FS122" s="13"/>
      <c r="FT122" s="13"/>
      <c r="FU122" s="13"/>
      <c r="FV122" s="13"/>
      <c r="FW122" s="13"/>
      <c r="FX122" s="13"/>
      <c r="FY122" s="13"/>
      <c r="FZ122" s="13"/>
      <c r="GA122" s="13"/>
      <c r="GB122" s="13"/>
      <c r="GC122" s="13"/>
      <c r="GD122" s="13"/>
      <c r="GE122" s="13"/>
      <c r="GF122" s="13"/>
      <c r="GG122" s="13"/>
      <c r="GH122" s="13"/>
      <c r="GI122" s="13"/>
      <c r="GJ122" s="13"/>
      <c r="GK122" s="13"/>
      <c r="GL122" s="13"/>
      <c r="GM122" s="13"/>
      <c r="GN122" s="13"/>
      <c r="GO122" s="13"/>
      <c r="GP122" s="13"/>
      <c r="GQ122" s="13"/>
      <c r="GR122" s="13"/>
      <c r="GS122" s="13"/>
      <c r="GT122" s="13"/>
      <c r="GU122" s="13"/>
      <c r="GV122" s="13"/>
      <c r="GW122" s="13"/>
      <c r="GX122" s="13"/>
      <c r="GY122" s="13"/>
      <c r="GZ122" s="13"/>
      <c r="HA122" s="13"/>
      <c r="HB122" s="13"/>
      <c r="HC122" s="13"/>
      <c r="HD122" s="13"/>
      <c r="HE122" s="13"/>
      <c r="HF122" s="13"/>
      <c r="HG122" s="13"/>
      <c r="HH122" s="13"/>
      <c r="HI122" s="13"/>
      <c r="HJ122" s="13"/>
      <c r="HK122" s="13"/>
      <c r="HL122" s="13"/>
      <c r="HM122" s="13"/>
      <c r="HN122" s="13"/>
      <c r="HO122" s="13"/>
      <c r="HP122" s="13"/>
      <c r="HQ122" s="13"/>
      <c r="HR122" s="13"/>
      <c r="HS122" s="13"/>
      <c r="HT122" s="13"/>
      <c r="HU122" s="13"/>
      <c r="HV122" s="13"/>
      <c r="HW122" s="13"/>
      <c r="HX122" s="13"/>
      <c r="HY122" s="13"/>
      <c r="HZ122" s="13"/>
      <c r="IA122" s="13"/>
      <c r="IB122" s="13"/>
      <c r="IC122" s="13"/>
      <c r="ID122" s="13"/>
      <c r="IE122" s="13"/>
      <c r="IF122" s="13"/>
      <c r="IG122" s="13"/>
      <c r="IH122" s="13"/>
      <c r="II122" s="13"/>
      <c r="IJ122" s="13"/>
    </row>
    <row r="123" spans="1:244" s="14" customFormat="1" ht="80.25" customHeight="1" x14ac:dyDescent="0.3">
      <c r="A123" s="157" t="s">
        <v>76</v>
      </c>
      <c r="B123" s="160" t="s">
        <v>295</v>
      </c>
      <c r="C123" s="71">
        <f>SUM(C124:C127)</f>
        <v>4308560</v>
      </c>
      <c r="D123" s="71">
        <f>SUM(D124:D127)</f>
        <v>2064585</v>
      </c>
      <c r="E123" s="71">
        <f>SUM(E124:E127)</f>
        <v>1939622.6400000001</v>
      </c>
      <c r="F123" s="72">
        <f t="shared" si="37"/>
        <v>93.947337600534738</v>
      </c>
      <c r="G123" s="71">
        <f t="shared" si="38"/>
        <v>-124962.35999999987</v>
      </c>
      <c r="H123" s="71"/>
      <c r="I123" s="71"/>
      <c r="J123" s="71"/>
      <c r="K123" s="65"/>
      <c r="L123" s="63"/>
      <c r="M123" s="71">
        <f t="shared" si="39"/>
        <v>4308560</v>
      </c>
      <c r="N123" s="71">
        <f t="shared" si="39"/>
        <v>2064585</v>
      </c>
      <c r="O123" s="71">
        <f t="shared" si="39"/>
        <v>1939622.6400000001</v>
      </c>
      <c r="P123" s="74">
        <f t="shared" si="40"/>
        <v>93.947337600534738</v>
      </c>
      <c r="Q123" s="71">
        <f t="shared" si="41"/>
        <v>-124962.35999999987</v>
      </c>
      <c r="R123" s="15"/>
      <c r="S123" s="15"/>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c r="BF123" s="13"/>
      <c r="BG123" s="13"/>
      <c r="BH123" s="13"/>
      <c r="BI123" s="13"/>
      <c r="BJ123" s="13"/>
      <c r="BK123" s="13"/>
      <c r="BL123" s="13"/>
      <c r="BM123" s="13"/>
      <c r="BN123" s="13"/>
      <c r="BO123" s="13"/>
      <c r="BP123" s="13"/>
      <c r="BQ123" s="13"/>
      <c r="BR123" s="13"/>
      <c r="BS123" s="13"/>
      <c r="BT123" s="13"/>
      <c r="BU123" s="13"/>
      <c r="BV123" s="13"/>
      <c r="BW123" s="13"/>
      <c r="BX123" s="13"/>
      <c r="BY123" s="13"/>
      <c r="BZ123" s="13"/>
      <c r="CA123" s="13"/>
      <c r="CB123" s="13"/>
      <c r="CC123" s="13"/>
      <c r="CD123" s="13"/>
      <c r="CE123" s="13"/>
      <c r="CF123" s="13"/>
      <c r="CG123" s="13"/>
      <c r="CH123" s="13"/>
      <c r="CI123" s="13"/>
      <c r="CJ123" s="13"/>
      <c r="CK123" s="13"/>
      <c r="CL123" s="13"/>
      <c r="CM123" s="13"/>
      <c r="CN123" s="13"/>
      <c r="CO123" s="13"/>
      <c r="CP123" s="13"/>
      <c r="CQ123" s="13"/>
      <c r="CR123" s="13"/>
      <c r="CS123" s="13"/>
      <c r="CT123" s="13"/>
      <c r="CU123" s="13"/>
      <c r="CV123" s="13"/>
      <c r="CW123" s="13"/>
      <c r="CX123" s="13"/>
      <c r="CY123" s="13"/>
      <c r="CZ123" s="13"/>
      <c r="DA123" s="13"/>
      <c r="DB123" s="13"/>
      <c r="DC123" s="13"/>
      <c r="DD123" s="13"/>
      <c r="DE123" s="13"/>
      <c r="DF123" s="13"/>
      <c r="DG123" s="13"/>
      <c r="DH123" s="13"/>
      <c r="DI123" s="13"/>
      <c r="DJ123" s="13"/>
      <c r="DK123" s="13"/>
      <c r="DL123" s="13"/>
      <c r="DM123" s="13"/>
      <c r="DN123" s="13"/>
      <c r="DO123" s="13"/>
      <c r="DP123" s="13"/>
      <c r="DQ123" s="13"/>
      <c r="DR123" s="13"/>
      <c r="DS123" s="13"/>
      <c r="DT123" s="13"/>
      <c r="DU123" s="13"/>
      <c r="DV123" s="13"/>
      <c r="DW123" s="13"/>
      <c r="DX123" s="13"/>
      <c r="DY123" s="13"/>
      <c r="DZ123" s="13"/>
      <c r="EA123" s="13"/>
      <c r="EB123" s="13"/>
      <c r="EC123" s="13"/>
      <c r="ED123" s="13"/>
      <c r="EE123" s="13"/>
      <c r="EF123" s="13"/>
      <c r="EG123" s="13"/>
      <c r="EH123" s="13"/>
      <c r="EI123" s="13"/>
      <c r="EJ123" s="13"/>
      <c r="EK123" s="13"/>
      <c r="EL123" s="13"/>
      <c r="EM123" s="13"/>
      <c r="EN123" s="13"/>
      <c r="EO123" s="13"/>
      <c r="EP123" s="13"/>
      <c r="EQ123" s="13"/>
      <c r="ER123" s="13"/>
      <c r="ES123" s="13"/>
      <c r="ET123" s="13"/>
      <c r="EU123" s="13"/>
      <c r="EV123" s="13"/>
      <c r="EW123" s="13"/>
      <c r="EX123" s="13"/>
      <c r="EY123" s="13"/>
      <c r="EZ123" s="13"/>
      <c r="FA123" s="13"/>
      <c r="FB123" s="13"/>
      <c r="FC123" s="13"/>
      <c r="FD123" s="13"/>
      <c r="FE123" s="13"/>
      <c r="FF123" s="13"/>
      <c r="FG123" s="13"/>
      <c r="FH123" s="13"/>
      <c r="FI123" s="13"/>
      <c r="FJ123" s="13"/>
      <c r="FK123" s="13"/>
      <c r="FL123" s="13"/>
      <c r="FM123" s="13"/>
      <c r="FN123" s="13"/>
      <c r="FO123" s="13"/>
      <c r="FP123" s="13"/>
      <c r="FQ123" s="13"/>
      <c r="FR123" s="13"/>
      <c r="FS123" s="13"/>
      <c r="FT123" s="13"/>
      <c r="FU123" s="13"/>
      <c r="FV123" s="13"/>
      <c r="FW123" s="13"/>
      <c r="FX123" s="13"/>
      <c r="FY123" s="13"/>
      <c r="FZ123" s="13"/>
      <c r="GA123" s="13"/>
      <c r="GB123" s="13"/>
      <c r="GC123" s="13"/>
      <c r="GD123" s="13"/>
      <c r="GE123" s="13"/>
      <c r="GF123" s="13"/>
      <c r="GG123" s="13"/>
      <c r="GH123" s="13"/>
      <c r="GI123" s="13"/>
      <c r="GJ123" s="13"/>
      <c r="GK123" s="13"/>
      <c r="GL123" s="13"/>
      <c r="GM123" s="13"/>
      <c r="GN123" s="13"/>
      <c r="GO123" s="13"/>
      <c r="GP123" s="13"/>
      <c r="GQ123" s="13"/>
      <c r="GR123" s="13"/>
      <c r="GS123" s="13"/>
      <c r="GT123" s="13"/>
      <c r="GU123" s="13"/>
      <c r="GV123" s="13"/>
      <c r="GW123" s="13"/>
      <c r="GX123" s="13"/>
      <c r="GY123" s="13"/>
      <c r="GZ123" s="13"/>
      <c r="HA123" s="13"/>
      <c r="HB123" s="13"/>
      <c r="HC123" s="13"/>
      <c r="HD123" s="13"/>
      <c r="HE123" s="13"/>
      <c r="HF123" s="13"/>
      <c r="HG123" s="13"/>
      <c r="HH123" s="13"/>
      <c r="HI123" s="13"/>
      <c r="HJ123" s="13"/>
      <c r="HK123" s="13"/>
      <c r="HL123" s="13"/>
      <c r="HM123" s="13"/>
      <c r="HN123" s="13"/>
      <c r="HO123" s="13"/>
      <c r="HP123" s="13"/>
      <c r="HQ123" s="13"/>
      <c r="HR123" s="13"/>
      <c r="HS123" s="13"/>
      <c r="HT123" s="13"/>
      <c r="HU123" s="13"/>
      <c r="HV123" s="13"/>
      <c r="HW123" s="13"/>
      <c r="HX123" s="13"/>
      <c r="HY123" s="13"/>
      <c r="HZ123" s="13"/>
      <c r="IA123" s="13"/>
      <c r="IB123" s="13"/>
      <c r="IC123" s="13"/>
      <c r="ID123" s="13"/>
      <c r="IE123" s="13"/>
      <c r="IF123" s="13"/>
      <c r="IG123" s="13"/>
      <c r="IH123" s="13"/>
      <c r="II123" s="13"/>
      <c r="IJ123" s="13"/>
    </row>
    <row r="124" spans="1:244" s="14" customFormat="1" ht="46.5" customHeight="1" x14ac:dyDescent="0.3">
      <c r="A124" s="154" t="s">
        <v>70</v>
      </c>
      <c r="B124" s="79" t="s">
        <v>191</v>
      </c>
      <c r="C124" s="67">
        <v>40076</v>
      </c>
      <c r="D124" s="67">
        <v>27384</v>
      </c>
      <c r="E124" s="67">
        <v>20857.169999999998</v>
      </c>
      <c r="F124" s="68">
        <f t="shared" si="37"/>
        <v>76.165534618755473</v>
      </c>
      <c r="G124" s="67">
        <f t="shared" si="38"/>
        <v>-6526.8300000000017</v>
      </c>
      <c r="H124" s="67"/>
      <c r="I124" s="67"/>
      <c r="J124" s="67"/>
      <c r="K124" s="65"/>
      <c r="L124" s="63"/>
      <c r="M124" s="67">
        <f t="shared" si="39"/>
        <v>40076</v>
      </c>
      <c r="N124" s="67">
        <f t="shared" si="39"/>
        <v>27384</v>
      </c>
      <c r="O124" s="67">
        <f t="shared" si="39"/>
        <v>20857.169999999998</v>
      </c>
      <c r="P124" s="70">
        <f t="shared" si="40"/>
        <v>76.165534618755473</v>
      </c>
      <c r="Q124" s="67">
        <f t="shared" si="41"/>
        <v>-6526.8300000000017</v>
      </c>
      <c r="R124" s="15"/>
      <c r="S124" s="15"/>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c r="BL124" s="13"/>
      <c r="BM124" s="13"/>
      <c r="BN124" s="13"/>
      <c r="BO124" s="13"/>
      <c r="BP124" s="13"/>
      <c r="BQ124" s="13"/>
      <c r="BR124" s="13"/>
      <c r="BS124" s="13"/>
      <c r="BT124" s="13"/>
      <c r="BU124" s="13"/>
      <c r="BV124" s="13"/>
      <c r="BW124" s="13"/>
      <c r="BX124" s="13"/>
      <c r="BY124" s="13"/>
      <c r="BZ124" s="13"/>
      <c r="CA124" s="13"/>
      <c r="CB124" s="13"/>
      <c r="CC124" s="13"/>
      <c r="CD124" s="13"/>
      <c r="CE124" s="13"/>
      <c r="CF124" s="13"/>
      <c r="CG124" s="13"/>
      <c r="CH124" s="13"/>
      <c r="CI124" s="13"/>
      <c r="CJ124" s="13"/>
      <c r="CK124" s="13"/>
      <c r="CL124" s="13"/>
      <c r="CM124" s="13"/>
      <c r="CN124" s="13"/>
      <c r="CO124" s="13"/>
      <c r="CP124" s="13"/>
      <c r="CQ124" s="13"/>
      <c r="CR124" s="13"/>
      <c r="CS124" s="13"/>
      <c r="CT124" s="13"/>
      <c r="CU124" s="13"/>
      <c r="CV124" s="13"/>
      <c r="CW124" s="13"/>
      <c r="CX124" s="13"/>
      <c r="CY124" s="13"/>
      <c r="CZ124" s="13"/>
      <c r="DA124" s="13"/>
      <c r="DB124" s="13"/>
      <c r="DC124" s="13"/>
      <c r="DD124" s="13"/>
      <c r="DE124" s="13"/>
      <c r="DF124" s="13"/>
      <c r="DG124" s="13"/>
      <c r="DH124" s="13"/>
      <c r="DI124" s="13"/>
      <c r="DJ124" s="13"/>
      <c r="DK124" s="13"/>
      <c r="DL124" s="13"/>
      <c r="DM124" s="13"/>
      <c r="DN124" s="13"/>
      <c r="DO124" s="13"/>
      <c r="DP124" s="13"/>
      <c r="DQ124" s="13"/>
      <c r="DR124" s="13"/>
      <c r="DS124" s="13"/>
      <c r="DT124" s="13"/>
      <c r="DU124" s="13"/>
      <c r="DV124" s="13"/>
      <c r="DW124" s="13"/>
      <c r="DX124" s="13"/>
      <c r="DY124" s="13"/>
      <c r="DZ124" s="13"/>
      <c r="EA124" s="13"/>
      <c r="EB124" s="13"/>
      <c r="EC124" s="13"/>
      <c r="ED124" s="13"/>
      <c r="EE124" s="13"/>
      <c r="EF124" s="13"/>
      <c r="EG124" s="13"/>
      <c r="EH124" s="13"/>
      <c r="EI124" s="13"/>
      <c r="EJ124" s="13"/>
      <c r="EK124" s="13"/>
      <c r="EL124" s="13"/>
      <c r="EM124" s="13"/>
      <c r="EN124" s="13"/>
      <c r="EO124" s="13"/>
      <c r="EP124" s="13"/>
      <c r="EQ124" s="13"/>
      <c r="ER124" s="13"/>
      <c r="ES124" s="13"/>
      <c r="ET124" s="13"/>
      <c r="EU124" s="13"/>
      <c r="EV124" s="13"/>
      <c r="EW124" s="13"/>
      <c r="EX124" s="13"/>
      <c r="EY124" s="13"/>
      <c r="EZ124" s="13"/>
      <c r="FA124" s="13"/>
      <c r="FB124" s="13"/>
      <c r="FC124" s="13"/>
      <c r="FD124" s="13"/>
      <c r="FE124" s="13"/>
      <c r="FF124" s="13"/>
      <c r="FG124" s="13"/>
      <c r="FH124" s="13"/>
      <c r="FI124" s="13"/>
      <c r="FJ124" s="13"/>
      <c r="FK124" s="13"/>
      <c r="FL124" s="13"/>
      <c r="FM124" s="13"/>
      <c r="FN124" s="13"/>
      <c r="FO124" s="13"/>
      <c r="FP124" s="13"/>
      <c r="FQ124" s="13"/>
      <c r="FR124" s="13"/>
      <c r="FS124" s="13"/>
      <c r="FT124" s="13"/>
      <c r="FU124" s="13"/>
      <c r="FV124" s="13"/>
      <c r="FW124" s="13"/>
      <c r="FX124" s="13"/>
      <c r="FY124" s="13"/>
      <c r="FZ124" s="13"/>
      <c r="GA124" s="13"/>
      <c r="GB124" s="13"/>
      <c r="GC124" s="13"/>
      <c r="GD124" s="13"/>
      <c r="GE124" s="13"/>
      <c r="GF124" s="13"/>
      <c r="GG124" s="13"/>
      <c r="GH124" s="13"/>
      <c r="GI124" s="13"/>
      <c r="GJ124" s="13"/>
      <c r="GK124" s="13"/>
      <c r="GL124" s="13"/>
      <c r="GM124" s="13"/>
      <c r="GN124" s="13"/>
      <c r="GO124" s="13"/>
      <c r="GP124" s="13"/>
      <c r="GQ124" s="13"/>
      <c r="GR124" s="13"/>
      <c r="GS124" s="13"/>
      <c r="GT124" s="13"/>
      <c r="GU124" s="13"/>
      <c r="GV124" s="13"/>
      <c r="GW124" s="13"/>
      <c r="GX124" s="13"/>
      <c r="GY124" s="13"/>
      <c r="GZ124" s="13"/>
      <c r="HA124" s="13"/>
      <c r="HB124" s="13"/>
      <c r="HC124" s="13"/>
      <c r="HD124" s="13"/>
      <c r="HE124" s="13"/>
      <c r="HF124" s="13"/>
      <c r="HG124" s="13"/>
      <c r="HH124" s="13"/>
      <c r="HI124" s="13"/>
      <c r="HJ124" s="13"/>
      <c r="HK124" s="13"/>
      <c r="HL124" s="13"/>
      <c r="HM124" s="13"/>
      <c r="HN124" s="13"/>
      <c r="HO124" s="13"/>
      <c r="HP124" s="13"/>
      <c r="HQ124" s="13"/>
      <c r="HR124" s="13"/>
      <c r="HS124" s="13"/>
      <c r="HT124" s="13"/>
      <c r="HU124" s="13"/>
      <c r="HV124" s="13"/>
      <c r="HW124" s="13"/>
      <c r="HX124" s="13"/>
      <c r="HY124" s="13"/>
      <c r="HZ124" s="13"/>
      <c r="IA124" s="13"/>
      <c r="IB124" s="13"/>
      <c r="IC124" s="13"/>
      <c r="ID124" s="13"/>
      <c r="IE124" s="13"/>
      <c r="IF124" s="13"/>
      <c r="IG124" s="13"/>
      <c r="IH124" s="13"/>
      <c r="II124" s="13"/>
      <c r="IJ124" s="13"/>
    </row>
    <row r="125" spans="1:244" s="14" customFormat="1" ht="47.25" customHeight="1" x14ac:dyDescent="0.3">
      <c r="A125" s="154" t="s">
        <v>102</v>
      </c>
      <c r="B125" s="79" t="s">
        <v>72</v>
      </c>
      <c r="C125" s="67">
        <v>19200</v>
      </c>
      <c r="D125" s="67">
        <v>8000</v>
      </c>
      <c r="E125" s="67">
        <v>4128.1499999999996</v>
      </c>
      <c r="F125" s="68">
        <f t="shared" si="37"/>
        <v>51.601875</v>
      </c>
      <c r="G125" s="67">
        <f t="shared" si="38"/>
        <v>-3871.8500000000004</v>
      </c>
      <c r="H125" s="67"/>
      <c r="I125" s="67"/>
      <c r="J125" s="67"/>
      <c r="K125" s="65"/>
      <c r="L125" s="63"/>
      <c r="M125" s="67">
        <f t="shared" si="39"/>
        <v>19200</v>
      </c>
      <c r="N125" s="67">
        <f t="shared" si="39"/>
        <v>8000</v>
      </c>
      <c r="O125" s="67">
        <f t="shared" si="39"/>
        <v>4128.1499999999996</v>
      </c>
      <c r="P125" s="70">
        <f t="shared" si="40"/>
        <v>51.601875</v>
      </c>
      <c r="Q125" s="67">
        <f t="shared" si="41"/>
        <v>-3871.8500000000004</v>
      </c>
      <c r="R125" s="15"/>
      <c r="S125" s="15"/>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c r="BO125" s="13"/>
      <c r="BP125" s="13"/>
      <c r="BQ125" s="13"/>
      <c r="BR125" s="13"/>
      <c r="BS125" s="13"/>
      <c r="BT125" s="13"/>
      <c r="BU125" s="13"/>
      <c r="BV125" s="13"/>
      <c r="BW125" s="13"/>
      <c r="BX125" s="13"/>
      <c r="BY125" s="13"/>
      <c r="BZ125" s="13"/>
      <c r="CA125" s="13"/>
      <c r="CB125" s="13"/>
      <c r="CC125" s="13"/>
      <c r="CD125" s="13"/>
      <c r="CE125" s="13"/>
      <c r="CF125" s="13"/>
      <c r="CG125" s="13"/>
      <c r="CH125" s="13"/>
      <c r="CI125" s="13"/>
      <c r="CJ125" s="13"/>
      <c r="CK125" s="13"/>
      <c r="CL125" s="13"/>
      <c r="CM125" s="13"/>
      <c r="CN125" s="13"/>
      <c r="CO125" s="13"/>
      <c r="CP125" s="13"/>
      <c r="CQ125" s="13"/>
      <c r="CR125" s="13"/>
      <c r="CS125" s="13"/>
      <c r="CT125" s="13"/>
      <c r="CU125" s="13"/>
      <c r="CV125" s="13"/>
      <c r="CW125" s="13"/>
      <c r="CX125" s="13"/>
      <c r="CY125" s="13"/>
      <c r="CZ125" s="13"/>
      <c r="DA125" s="13"/>
      <c r="DB125" s="13"/>
      <c r="DC125" s="13"/>
      <c r="DD125" s="13"/>
      <c r="DE125" s="13"/>
      <c r="DF125" s="13"/>
      <c r="DG125" s="13"/>
      <c r="DH125" s="13"/>
      <c r="DI125" s="13"/>
      <c r="DJ125" s="13"/>
      <c r="DK125" s="13"/>
      <c r="DL125" s="13"/>
      <c r="DM125" s="13"/>
      <c r="DN125" s="13"/>
      <c r="DO125" s="13"/>
      <c r="DP125" s="13"/>
      <c r="DQ125" s="13"/>
      <c r="DR125" s="13"/>
      <c r="DS125" s="13"/>
      <c r="DT125" s="13"/>
      <c r="DU125" s="13"/>
      <c r="DV125" s="13"/>
      <c r="DW125" s="13"/>
      <c r="DX125" s="13"/>
      <c r="DY125" s="13"/>
      <c r="DZ125" s="13"/>
      <c r="EA125" s="13"/>
      <c r="EB125" s="13"/>
      <c r="EC125" s="13"/>
      <c r="ED125" s="13"/>
      <c r="EE125" s="13"/>
      <c r="EF125" s="13"/>
      <c r="EG125" s="13"/>
      <c r="EH125" s="13"/>
      <c r="EI125" s="13"/>
      <c r="EJ125" s="13"/>
      <c r="EK125" s="13"/>
      <c r="EL125" s="13"/>
      <c r="EM125" s="13"/>
      <c r="EN125" s="13"/>
      <c r="EO125" s="13"/>
      <c r="EP125" s="13"/>
      <c r="EQ125" s="13"/>
      <c r="ER125" s="13"/>
      <c r="ES125" s="13"/>
      <c r="ET125" s="13"/>
      <c r="EU125" s="13"/>
      <c r="EV125" s="13"/>
      <c r="EW125" s="13"/>
      <c r="EX125" s="13"/>
      <c r="EY125" s="13"/>
      <c r="EZ125" s="13"/>
      <c r="FA125" s="13"/>
      <c r="FB125" s="13"/>
      <c r="FC125" s="13"/>
      <c r="FD125" s="13"/>
      <c r="FE125" s="13"/>
      <c r="FF125" s="13"/>
      <c r="FG125" s="13"/>
      <c r="FH125" s="13"/>
      <c r="FI125" s="13"/>
      <c r="FJ125" s="13"/>
      <c r="FK125" s="13"/>
      <c r="FL125" s="13"/>
      <c r="FM125" s="13"/>
      <c r="FN125" s="13"/>
      <c r="FO125" s="13"/>
      <c r="FP125" s="13"/>
      <c r="FQ125" s="13"/>
      <c r="FR125" s="13"/>
      <c r="FS125" s="13"/>
      <c r="FT125" s="13"/>
      <c r="FU125" s="13"/>
      <c r="FV125" s="13"/>
      <c r="FW125" s="13"/>
      <c r="FX125" s="13"/>
      <c r="FY125" s="13"/>
      <c r="FZ125" s="13"/>
      <c r="GA125" s="13"/>
      <c r="GB125" s="13"/>
      <c r="GC125" s="13"/>
      <c r="GD125" s="13"/>
      <c r="GE125" s="13"/>
      <c r="GF125" s="13"/>
      <c r="GG125" s="13"/>
      <c r="GH125" s="13"/>
      <c r="GI125" s="13"/>
      <c r="GJ125" s="13"/>
      <c r="GK125" s="13"/>
      <c r="GL125" s="13"/>
      <c r="GM125" s="13"/>
      <c r="GN125" s="13"/>
      <c r="GO125" s="13"/>
      <c r="GP125" s="13"/>
      <c r="GQ125" s="13"/>
      <c r="GR125" s="13"/>
      <c r="GS125" s="13"/>
      <c r="GT125" s="13"/>
      <c r="GU125" s="13"/>
      <c r="GV125" s="13"/>
      <c r="GW125" s="13"/>
      <c r="GX125" s="13"/>
      <c r="GY125" s="13"/>
      <c r="GZ125" s="13"/>
      <c r="HA125" s="13"/>
      <c r="HB125" s="13"/>
      <c r="HC125" s="13"/>
      <c r="HD125" s="13"/>
      <c r="HE125" s="13"/>
      <c r="HF125" s="13"/>
      <c r="HG125" s="13"/>
      <c r="HH125" s="13"/>
      <c r="HI125" s="13"/>
      <c r="HJ125" s="13"/>
      <c r="HK125" s="13"/>
      <c r="HL125" s="13"/>
      <c r="HM125" s="13"/>
      <c r="HN125" s="13"/>
      <c r="HO125" s="13"/>
      <c r="HP125" s="13"/>
      <c r="HQ125" s="13"/>
      <c r="HR125" s="13"/>
      <c r="HS125" s="13"/>
      <c r="HT125" s="13"/>
      <c r="HU125" s="13"/>
      <c r="HV125" s="13"/>
      <c r="HW125" s="13"/>
      <c r="HX125" s="13"/>
      <c r="HY125" s="13"/>
      <c r="HZ125" s="13"/>
      <c r="IA125" s="13"/>
      <c r="IB125" s="13"/>
      <c r="IC125" s="13"/>
      <c r="ID125" s="13"/>
      <c r="IE125" s="13"/>
      <c r="IF125" s="13"/>
      <c r="IG125" s="13"/>
      <c r="IH125" s="13"/>
      <c r="II125" s="13"/>
      <c r="IJ125" s="13"/>
    </row>
    <row r="126" spans="1:244" s="14" customFormat="1" ht="69" customHeight="1" x14ac:dyDescent="0.3">
      <c r="A126" s="154" t="s">
        <v>71</v>
      </c>
      <c r="B126" s="80" t="s">
        <v>193</v>
      </c>
      <c r="C126" s="67">
        <v>4249284</v>
      </c>
      <c r="D126" s="67">
        <v>2029201</v>
      </c>
      <c r="E126" s="67">
        <v>1914637.32</v>
      </c>
      <c r="F126" s="68">
        <f t="shared" si="37"/>
        <v>94.354246819314596</v>
      </c>
      <c r="G126" s="67">
        <f t="shared" si="38"/>
        <v>-114563.67999999993</v>
      </c>
      <c r="H126" s="67"/>
      <c r="I126" s="67"/>
      <c r="J126" s="67"/>
      <c r="K126" s="65"/>
      <c r="L126" s="63"/>
      <c r="M126" s="67">
        <f t="shared" si="39"/>
        <v>4249284</v>
      </c>
      <c r="N126" s="67">
        <f t="shared" si="39"/>
        <v>2029201</v>
      </c>
      <c r="O126" s="67">
        <f t="shared" si="39"/>
        <v>1914637.32</v>
      </c>
      <c r="P126" s="70">
        <f t="shared" si="40"/>
        <v>94.354246819314596</v>
      </c>
      <c r="Q126" s="67">
        <f t="shared" si="41"/>
        <v>-114563.67999999993</v>
      </c>
      <c r="R126" s="15"/>
      <c r="S126" s="15"/>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c r="BR126" s="13"/>
      <c r="BS126" s="13"/>
      <c r="BT126" s="13"/>
      <c r="BU126" s="13"/>
      <c r="BV126" s="13"/>
      <c r="BW126" s="13"/>
      <c r="BX126" s="13"/>
      <c r="BY126" s="13"/>
      <c r="BZ126" s="13"/>
      <c r="CA126" s="13"/>
      <c r="CB126" s="13"/>
      <c r="CC126" s="13"/>
      <c r="CD126" s="13"/>
      <c r="CE126" s="13"/>
      <c r="CF126" s="13"/>
      <c r="CG126" s="13"/>
      <c r="CH126" s="13"/>
      <c r="CI126" s="13"/>
      <c r="CJ126" s="13"/>
      <c r="CK126" s="13"/>
      <c r="CL126" s="13"/>
      <c r="CM126" s="13"/>
      <c r="CN126" s="13"/>
      <c r="CO126" s="13"/>
      <c r="CP126" s="13"/>
      <c r="CQ126" s="13"/>
      <c r="CR126" s="13"/>
      <c r="CS126" s="13"/>
      <c r="CT126" s="13"/>
      <c r="CU126" s="13"/>
      <c r="CV126" s="13"/>
      <c r="CW126" s="13"/>
      <c r="CX126" s="13"/>
      <c r="CY126" s="13"/>
      <c r="CZ126" s="13"/>
      <c r="DA126" s="13"/>
      <c r="DB126" s="13"/>
      <c r="DC126" s="13"/>
      <c r="DD126" s="13"/>
      <c r="DE126" s="13"/>
      <c r="DF126" s="13"/>
      <c r="DG126" s="13"/>
      <c r="DH126" s="13"/>
      <c r="DI126" s="13"/>
      <c r="DJ126" s="13"/>
      <c r="DK126" s="13"/>
      <c r="DL126" s="13"/>
      <c r="DM126" s="13"/>
      <c r="DN126" s="13"/>
      <c r="DO126" s="13"/>
      <c r="DP126" s="13"/>
      <c r="DQ126" s="13"/>
      <c r="DR126" s="13"/>
      <c r="DS126" s="13"/>
      <c r="DT126" s="13"/>
      <c r="DU126" s="13"/>
      <c r="DV126" s="13"/>
      <c r="DW126" s="13"/>
      <c r="DX126" s="13"/>
      <c r="DY126" s="13"/>
      <c r="DZ126" s="13"/>
      <c r="EA126" s="13"/>
      <c r="EB126" s="13"/>
      <c r="EC126" s="13"/>
      <c r="ED126" s="13"/>
      <c r="EE126" s="13"/>
      <c r="EF126" s="13"/>
      <c r="EG126" s="13"/>
      <c r="EH126" s="13"/>
      <c r="EI126" s="13"/>
      <c r="EJ126" s="13"/>
      <c r="EK126" s="13"/>
      <c r="EL126" s="13"/>
      <c r="EM126" s="13"/>
      <c r="EN126" s="13"/>
      <c r="EO126" s="13"/>
      <c r="EP126" s="13"/>
      <c r="EQ126" s="13"/>
      <c r="ER126" s="13"/>
      <c r="ES126" s="13"/>
      <c r="ET126" s="13"/>
      <c r="EU126" s="13"/>
      <c r="EV126" s="13"/>
      <c r="EW126" s="13"/>
      <c r="EX126" s="13"/>
      <c r="EY126" s="13"/>
      <c r="EZ126" s="13"/>
      <c r="FA126" s="13"/>
      <c r="FB126" s="13"/>
      <c r="FC126" s="13"/>
      <c r="FD126" s="13"/>
      <c r="FE126" s="13"/>
      <c r="FF126" s="13"/>
      <c r="FG126" s="13"/>
      <c r="FH126" s="13"/>
      <c r="FI126" s="13"/>
      <c r="FJ126" s="13"/>
      <c r="FK126" s="13"/>
      <c r="FL126" s="13"/>
      <c r="FM126" s="13"/>
      <c r="FN126" s="13"/>
      <c r="FO126" s="13"/>
      <c r="FP126" s="13"/>
      <c r="FQ126" s="13"/>
      <c r="FR126" s="13"/>
      <c r="FS126" s="13"/>
      <c r="FT126" s="13"/>
      <c r="FU126" s="13"/>
      <c r="FV126" s="13"/>
      <c r="FW126" s="13"/>
      <c r="FX126" s="13"/>
      <c r="FY126" s="13"/>
      <c r="FZ126" s="13"/>
      <c r="GA126" s="13"/>
      <c r="GB126" s="13"/>
      <c r="GC126" s="13"/>
      <c r="GD126" s="13"/>
      <c r="GE126" s="13"/>
      <c r="GF126" s="13"/>
      <c r="GG126" s="13"/>
      <c r="GH126" s="13"/>
      <c r="GI126" s="13"/>
      <c r="GJ126" s="13"/>
      <c r="GK126" s="13"/>
      <c r="GL126" s="13"/>
      <c r="GM126" s="13"/>
      <c r="GN126" s="13"/>
      <c r="GO126" s="13"/>
      <c r="GP126" s="13"/>
      <c r="GQ126" s="13"/>
      <c r="GR126" s="13"/>
      <c r="GS126" s="13"/>
      <c r="GT126" s="13"/>
      <c r="GU126" s="13"/>
      <c r="GV126" s="13"/>
      <c r="GW126" s="13"/>
      <c r="GX126" s="13"/>
      <c r="GY126" s="13"/>
      <c r="GZ126" s="13"/>
      <c r="HA126" s="13"/>
      <c r="HB126" s="13"/>
      <c r="HC126" s="13"/>
      <c r="HD126" s="13"/>
      <c r="HE126" s="13"/>
      <c r="HF126" s="13"/>
      <c r="HG126" s="13"/>
      <c r="HH126" s="13"/>
      <c r="HI126" s="13"/>
      <c r="HJ126" s="13"/>
      <c r="HK126" s="13"/>
      <c r="HL126" s="13"/>
      <c r="HM126" s="13"/>
      <c r="HN126" s="13"/>
      <c r="HO126" s="13"/>
      <c r="HP126" s="13"/>
      <c r="HQ126" s="13"/>
      <c r="HR126" s="13"/>
      <c r="HS126" s="13"/>
      <c r="HT126" s="13"/>
      <c r="HU126" s="13"/>
      <c r="HV126" s="13"/>
      <c r="HW126" s="13"/>
      <c r="HX126" s="13"/>
      <c r="HY126" s="13"/>
      <c r="HZ126" s="13"/>
      <c r="IA126" s="13"/>
      <c r="IB126" s="13"/>
      <c r="IC126" s="13"/>
      <c r="ID126" s="13"/>
      <c r="IE126" s="13"/>
      <c r="IF126" s="13"/>
      <c r="IG126" s="13"/>
      <c r="IH126" s="13"/>
      <c r="II126" s="13"/>
      <c r="IJ126" s="13"/>
    </row>
    <row r="127" spans="1:244" s="14" customFormat="1" ht="64.5" hidden="1" customHeight="1" x14ac:dyDescent="0.3">
      <c r="A127" s="154" t="s">
        <v>192</v>
      </c>
      <c r="B127" s="80" t="s">
        <v>296</v>
      </c>
      <c r="C127" s="67"/>
      <c r="D127" s="67"/>
      <c r="E127" s="67"/>
      <c r="F127" s="68" t="e">
        <f t="shared" si="37"/>
        <v>#DIV/0!</v>
      </c>
      <c r="G127" s="67">
        <f t="shared" si="38"/>
        <v>0</v>
      </c>
      <c r="H127" s="67"/>
      <c r="I127" s="67"/>
      <c r="J127" s="67"/>
      <c r="K127" s="65"/>
      <c r="L127" s="63"/>
      <c r="M127" s="67">
        <f t="shared" si="39"/>
        <v>0</v>
      </c>
      <c r="N127" s="67">
        <f t="shared" si="39"/>
        <v>0</v>
      </c>
      <c r="O127" s="67">
        <f t="shared" si="39"/>
        <v>0</v>
      </c>
      <c r="P127" s="70" t="e">
        <f t="shared" si="40"/>
        <v>#DIV/0!</v>
      </c>
      <c r="Q127" s="67">
        <f t="shared" si="41"/>
        <v>0</v>
      </c>
      <c r="R127" s="15"/>
      <c r="S127" s="15"/>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c r="BM127" s="13"/>
      <c r="BN127" s="13"/>
      <c r="BO127" s="13"/>
      <c r="BP127" s="13"/>
      <c r="BQ127" s="13"/>
      <c r="BR127" s="13"/>
      <c r="BS127" s="13"/>
      <c r="BT127" s="13"/>
      <c r="BU127" s="13"/>
      <c r="BV127" s="13"/>
      <c r="BW127" s="13"/>
      <c r="BX127" s="13"/>
      <c r="BY127" s="13"/>
      <c r="BZ127" s="13"/>
      <c r="CA127" s="13"/>
      <c r="CB127" s="13"/>
      <c r="CC127" s="13"/>
      <c r="CD127" s="13"/>
      <c r="CE127" s="13"/>
      <c r="CF127" s="13"/>
      <c r="CG127" s="13"/>
      <c r="CH127" s="13"/>
      <c r="CI127" s="13"/>
      <c r="CJ127" s="13"/>
      <c r="CK127" s="13"/>
      <c r="CL127" s="13"/>
      <c r="CM127" s="13"/>
      <c r="CN127" s="13"/>
      <c r="CO127" s="13"/>
      <c r="CP127" s="13"/>
      <c r="CQ127" s="13"/>
      <c r="CR127" s="13"/>
      <c r="CS127" s="13"/>
      <c r="CT127" s="13"/>
      <c r="CU127" s="13"/>
      <c r="CV127" s="13"/>
      <c r="CW127" s="13"/>
      <c r="CX127" s="13"/>
      <c r="CY127" s="13"/>
      <c r="CZ127" s="13"/>
      <c r="DA127" s="13"/>
      <c r="DB127" s="13"/>
      <c r="DC127" s="13"/>
      <c r="DD127" s="13"/>
      <c r="DE127" s="13"/>
      <c r="DF127" s="13"/>
      <c r="DG127" s="13"/>
      <c r="DH127" s="13"/>
      <c r="DI127" s="13"/>
      <c r="DJ127" s="13"/>
      <c r="DK127" s="13"/>
      <c r="DL127" s="13"/>
      <c r="DM127" s="13"/>
      <c r="DN127" s="13"/>
      <c r="DO127" s="13"/>
      <c r="DP127" s="13"/>
      <c r="DQ127" s="13"/>
      <c r="DR127" s="13"/>
      <c r="DS127" s="13"/>
      <c r="DT127" s="13"/>
      <c r="DU127" s="13"/>
      <c r="DV127" s="13"/>
      <c r="DW127" s="13"/>
      <c r="DX127" s="13"/>
      <c r="DY127" s="13"/>
      <c r="DZ127" s="13"/>
      <c r="EA127" s="13"/>
      <c r="EB127" s="13"/>
      <c r="EC127" s="13"/>
      <c r="ED127" s="13"/>
      <c r="EE127" s="13"/>
      <c r="EF127" s="13"/>
      <c r="EG127" s="13"/>
      <c r="EH127" s="13"/>
      <c r="EI127" s="13"/>
      <c r="EJ127" s="13"/>
      <c r="EK127" s="13"/>
      <c r="EL127" s="13"/>
      <c r="EM127" s="13"/>
      <c r="EN127" s="13"/>
      <c r="EO127" s="13"/>
      <c r="EP127" s="13"/>
      <c r="EQ127" s="13"/>
      <c r="ER127" s="13"/>
      <c r="ES127" s="13"/>
      <c r="ET127" s="13"/>
      <c r="EU127" s="13"/>
      <c r="EV127" s="13"/>
      <c r="EW127" s="13"/>
      <c r="EX127" s="13"/>
      <c r="EY127" s="13"/>
      <c r="EZ127" s="13"/>
      <c r="FA127" s="13"/>
      <c r="FB127" s="13"/>
      <c r="FC127" s="13"/>
      <c r="FD127" s="13"/>
      <c r="FE127" s="13"/>
      <c r="FF127" s="13"/>
      <c r="FG127" s="13"/>
      <c r="FH127" s="13"/>
      <c r="FI127" s="13"/>
      <c r="FJ127" s="13"/>
      <c r="FK127" s="13"/>
      <c r="FL127" s="13"/>
      <c r="FM127" s="13"/>
      <c r="FN127" s="13"/>
      <c r="FO127" s="13"/>
      <c r="FP127" s="13"/>
      <c r="FQ127" s="13"/>
      <c r="FR127" s="13"/>
      <c r="FS127" s="13"/>
      <c r="FT127" s="13"/>
      <c r="FU127" s="13"/>
      <c r="FV127" s="13"/>
      <c r="FW127" s="13"/>
      <c r="FX127" s="13"/>
      <c r="FY127" s="13"/>
      <c r="FZ127" s="13"/>
      <c r="GA127" s="13"/>
      <c r="GB127" s="13"/>
      <c r="GC127" s="13"/>
      <c r="GD127" s="13"/>
      <c r="GE127" s="13"/>
      <c r="GF127" s="13"/>
      <c r="GG127" s="13"/>
      <c r="GH127" s="13"/>
      <c r="GI127" s="13"/>
      <c r="GJ127" s="13"/>
      <c r="GK127" s="13"/>
      <c r="GL127" s="13"/>
      <c r="GM127" s="13"/>
      <c r="GN127" s="13"/>
      <c r="GO127" s="13"/>
      <c r="GP127" s="13"/>
      <c r="GQ127" s="13"/>
      <c r="GR127" s="13"/>
      <c r="GS127" s="13"/>
      <c r="GT127" s="13"/>
      <c r="GU127" s="13"/>
      <c r="GV127" s="13"/>
      <c r="GW127" s="13"/>
      <c r="GX127" s="13"/>
      <c r="GY127" s="13"/>
      <c r="GZ127" s="13"/>
      <c r="HA127" s="13"/>
      <c r="HB127" s="13"/>
      <c r="HC127" s="13"/>
      <c r="HD127" s="13"/>
      <c r="HE127" s="13"/>
      <c r="HF127" s="13"/>
      <c r="HG127" s="13"/>
      <c r="HH127" s="13"/>
      <c r="HI127" s="13"/>
      <c r="HJ127" s="13"/>
      <c r="HK127" s="13"/>
      <c r="HL127" s="13"/>
      <c r="HM127" s="13"/>
      <c r="HN127" s="13"/>
      <c r="HO127" s="13"/>
      <c r="HP127" s="13"/>
      <c r="HQ127" s="13"/>
      <c r="HR127" s="13"/>
      <c r="HS127" s="13"/>
      <c r="HT127" s="13"/>
      <c r="HU127" s="13"/>
      <c r="HV127" s="13"/>
      <c r="HW127" s="13"/>
      <c r="HX127" s="13"/>
      <c r="HY127" s="13"/>
      <c r="HZ127" s="13"/>
      <c r="IA127" s="13"/>
      <c r="IB127" s="13"/>
      <c r="IC127" s="13"/>
      <c r="ID127" s="13"/>
      <c r="IE127" s="13"/>
      <c r="IF127" s="13"/>
      <c r="IG127" s="13"/>
      <c r="IH127" s="13"/>
      <c r="II127" s="13"/>
      <c r="IJ127" s="13"/>
    </row>
    <row r="128" spans="1:244" s="14" customFormat="1" ht="36.75" hidden="1" customHeight="1" x14ac:dyDescent="0.3">
      <c r="A128" s="157" t="s">
        <v>77</v>
      </c>
      <c r="B128" s="22" t="s">
        <v>194</v>
      </c>
      <c r="C128" s="71">
        <f>SUM(C129:C137)</f>
        <v>0</v>
      </c>
      <c r="D128" s="71"/>
      <c r="E128" s="71">
        <f>SUM(E129:E137)</f>
        <v>0</v>
      </c>
      <c r="F128" s="64" t="e">
        <f t="shared" si="37"/>
        <v>#DIV/0!</v>
      </c>
      <c r="G128" s="63">
        <f t="shared" si="38"/>
        <v>0</v>
      </c>
      <c r="H128" s="71"/>
      <c r="I128" s="71"/>
      <c r="J128" s="67"/>
      <c r="K128" s="65"/>
      <c r="L128" s="63"/>
      <c r="M128" s="63">
        <f t="shared" si="39"/>
        <v>0</v>
      </c>
      <c r="N128" s="63">
        <f t="shared" si="39"/>
        <v>0</v>
      </c>
      <c r="O128" s="63">
        <f t="shared" si="39"/>
        <v>0</v>
      </c>
      <c r="P128" s="66" t="e">
        <f t="shared" si="40"/>
        <v>#DIV/0!</v>
      </c>
      <c r="Q128" s="63">
        <f t="shared" si="41"/>
        <v>0</v>
      </c>
      <c r="R128" s="15"/>
      <c r="S128" s="15"/>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c r="BM128" s="13"/>
      <c r="BN128" s="13"/>
      <c r="BO128" s="13"/>
      <c r="BP128" s="13"/>
      <c r="BQ128" s="13"/>
      <c r="BR128" s="13"/>
      <c r="BS128" s="13"/>
      <c r="BT128" s="13"/>
      <c r="BU128" s="13"/>
      <c r="BV128" s="13"/>
      <c r="BW128" s="13"/>
      <c r="BX128" s="13"/>
      <c r="BY128" s="13"/>
      <c r="BZ128" s="13"/>
      <c r="CA128" s="13"/>
      <c r="CB128" s="13"/>
      <c r="CC128" s="13"/>
      <c r="CD128" s="13"/>
      <c r="CE128" s="13"/>
      <c r="CF128" s="13"/>
      <c r="CG128" s="13"/>
      <c r="CH128" s="13"/>
      <c r="CI128" s="13"/>
      <c r="CJ128" s="13"/>
      <c r="CK128" s="13"/>
      <c r="CL128" s="13"/>
      <c r="CM128" s="13"/>
      <c r="CN128" s="13"/>
      <c r="CO128" s="13"/>
      <c r="CP128" s="13"/>
      <c r="CQ128" s="13"/>
      <c r="CR128" s="13"/>
      <c r="CS128" s="13"/>
      <c r="CT128" s="13"/>
      <c r="CU128" s="13"/>
      <c r="CV128" s="13"/>
      <c r="CW128" s="13"/>
      <c r="CX128" s="13"/>
      <c r="CY128" s="13"/>
      <c r="CZ128" s="13"/>
      <c r="DA128" s="13"/>
      <c r="DB128" s="13"/>
      <c r="DC128" s="13"/>
      <c r="DD128" s="13"/>
      <c r="DE128" s="13"/>
      <c r="DF128" s="13"/>
      <c r="DG128" s="13"/>
      <c r="DH128" s="13"/>
      <c r="DI128" s="13"/>
      <c r="DJ128" s="13"/>
      <c r="DK128" s="13"/>
      <c r="DL128" s="13"/>
      <c r="DM128" s="13"/>
      <c r="DN128" s="13"/>
      <c r="DO128" s="13"/>
      <c r="DP128" s="13"/>
      <c r="DQ128" s="13"/>
      <c r="DR128" s="13"/>
      <c r="DS128" s="13"/>
      <c r="DT128" s="13"/>
      <c r="DU128" s="13"/>
      <c r="DV128" s="13"/>
      <c r="DW128" s="13"/>
      <c r="DX128" s="13"/>
      <c r="DY128" s="13"/>
      <c r="DZ128" s="13"/>
      <c r="EA128" s="13"/>
      <c r="EB128" s="13"/>
      <c r="EC128" s="13"/>
      <c r="ED128" s="13"/>
      <c r="EE128" s="13"/>
      <c r="EF128" s="13"/>
      <c r="EG128" s="13"/>
      <c r="EH128" s="13"/>
      <c r="EI128" s="13"/>
      <c r="EJ128" s="13"/>
      <c r="EK128" s="13"/>
      <c r="EL128" s="13"/>
      <c r="EM128" s="13"/>
      <c r="EN128" s="13"/>
      <c r="EO128" s="13"/>
      <c r="EP128" s="13"/>
      <c r="EQ128" s="13"/>
      <c r="ER128" s="13"/>
      <c r="ES128" s="13"/>
      <c r="ET128" s="13"/>
      <c r="EU128" s="13"/>
      <c r="EV128" s="13"/>
      <c r="EW128" s="13"/>
      <c r="EX128" s="13"/>
      <c r="EY128" s="13"/>
      <c r="EZ128" s="13"/>
      <c r="FA128" s="13"/>
      <c r="FB128" s="13"/>
      <c r="FC128" s="13"/>
      <c r="FD128" s="13"/>
      <c r="FE128" s="13"/>
      <c r="FF128" s="13"/>
      <c r="FG128" s="13"/>
      <c r="FH128" s="13"/>
      <c r="FI128" s="13"/>
      <c r="FJ128" s="13"/>
      <c r="FK128" s="13"/>
      <c r="FL128" s="13"/>
      <c r="FM128" s="13"/>
      <c r="FN128" s="13"/>
      <c r="FO128" s="13"/>
      <c r="FP128" s="13"/>
      <c r="FQ128" s="13"/>
      <c r="FR128" s="13"/>
      <c r="FS128" s="13"/>
      <c r="FT128" s="13"/>
      <c r="FU128" s="13"/>
      <c r="FV128" s="13"/>
      <c r="FW128" s="13"/>
      <c r="FX128" s="13"/>
      <c r="FY128" s="13"/>
      <c r="FZ128" s="13"/>
      <c r="GA128" s="13"/>
      <c r="GB128" s="13"/>
      <c r="GC128" s="13"/>
      <c r="GD128" s="13"/>
      <c r="GE128" s="13"/>
      <c r="GF128" s="13"/>
      <c r="GG128" s="13"/>
      <c r="GH128" s="13"/>
      <c r="GI128" s="13"/>
      <c r="GJ128" s="13"/>
      <c r="GK128" s="13"/>
      <c r="GL128" s="13"/>
      <c r="GM128" s="13"/>
      <c r="GN128" s="13"/>
      <c r="GO128" s="13"/>
      <c r="GP128" s="13"/>
      <c r="GQ128" s="13"/>
      <c r="GR128" s="13"/>
      <c r="GS128" s="13"/>
      <c r="GT128" s="13"/>
      <c r="GU128" s="13"/>
      <c r="GV128" s="13"/>
      <c r="GW128" s="13"/>
      <c r="GX128" s="13"/>
      <c r="GY128" s="13"/>
      <c r="GZ128" s="13"/>
      <c r="HA128" s="13"/>
      <c r="HB128" s="13"/>
      <c r="HC128" s="13"/>
      <c r="HD128" s="13"/>
      <c r="HE128" s="13"/>
      <c r="HF128" s="13"/>
      <c r="HG128" s="13"/>
      <c r="HH128" s="13"/>
      <c r="HI128" s="13"/>
      <c r="HJ128" s="13"/>
      <c r="HK128" s="13"/>
      <c r="HL128" s="13"/>
      <c r="HM128" s="13"/>
      <c r="HN128" s="13"/>
      <c r="HO128" s="13"/>
      <c r="HP128" s="13"/>
      <c r="HQ128" s="13"/>
      <c r="HR128" s="13"/>
      <c r="HS128" s="13"/>
      <c r="HT128" s="13"/>
      <c r="HU128" s="13"/>
      <c r="HV128" s="13"/>
      <c r="HW128" s="13"/>
      <c r="HX128" s="13"/>
      <c r="HY128" s="13"/>
      <c r="HZ128" s="13"/>
      <c r="IA128" s="13"/>
      <c r="IB128" s="13"/>
      <c r="IC128" s="13"/>
      <c r="ID128" s="13"/>
      <c r="IE128" s="13"/>
      <c r="IF128" s="13"/>
      <c r="IG128" s="13"/>
      <c r="IH128" s="13"/>
      <c r="II128" s="13"/>
      <c r="IJ128" s="13"/>
    </row>
    <row r="129" spans="1:244" s="14" customFormat="1" ht="29.25" hidden="1" customHeight="1" x14ac:dyDescent="0.3">
      <c r="A129" s="154" t="s">
        <v>38</v>
      </c>
      <c r="B129" s="79" t="s">
        <v>39</v>
      </c>
      <c r="C129" s="67"/>
      <c r="D129" s="67"/>
      <c r="E129" s="67"/>
      <c r="F129" s="64" t="e">
        <f t="shared" si="37"/>
        <v>#DIV/0!</v>
      </c>
      <c r="G129" s="63">
        <f t="shared" si="38"/>
        <v>0</v>
      </c>
      <c r="H129" s="67"/>
      <c r="I129" s="67"/>
      <c r="J129" s="67"/>
      <c r="K129" s="65"/>
      <c r="L129" s="63"/>
      <c r="M129" s="63">
        <f t="shared" si="39"/>
        <v>0</v>
      </c>
      <c r="N129" s="63">
        <f t="shared" si="39"/>
        <v>0</v>
      </c>
      <c r="O129" s="63">
        <f t="shared" si="39"/>
        <v>0</v>
      </c>
      <c r="P129" s="66" t="e">
        <f t="shared" si="40"/>
        <v>#DIV/0!</v>
      </c>
      <c r="Q129" s="63">
        <f t="shared" si="41"/>
        <v>0</v>
      </c>
      <c r="R129" s="15"/>
      <c r="S129" s="15"/>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c r="BM129" s="13"/>
      <c r="BN129" s="13"/>
      <c r="BO129" s="13"/>
      <c r="BP129" s="13"/>
      <c r="BQ129" s="13"/>
      <c r="BR129" s="13"/>
      <c r="BS129" s="13"/>
      <c r="BT129" s="13"/>
      <c r="BU129" s="13"/>
      <c r="BV129" s="13"/>
      <c r="BW129" s="13"/>
      <c r="BX129" s="13"/>
      <c r="BY129" s="13"/>
      <c r="BZ129" s="13"/>
      <c r="CA129" s="13"/>
      <c r="CB129" s="13"/>
      <c r="CC129" s="13"/>
      <c r="CD129" s="13"/>
      <c r="CE129" s="13"/>
      <c r="CF129" s="13"/>
      <c r="CG129" s="13"/>
      <c r="CH129" s="13"/>
      <c r="CI129" s="13"/>
      <c r="CJ129" s="13"/>
      <c r="CK129" s="13"/>
      <c r="CL129" s="13"/>
      <c r="CM129" s="13"/>
      <c r="CN129" s="13"/>
      <c r="CO129" s="13"/>
      <c r="CP129" s="13"/>
      <c r="CQ129" s="13"/>
      <c r="CR129" s="13"/>
      <c r="CS129" s="13"/>
      <c r="CT129" s="13"/>
      <c r="CU129" s="13"/>
      <c r="CV129" s="13"/>
      <c r="CW129" s="13"/>
      <c r="CX129" s="13"/>
      <c r="CY129" s="13"/>
      <c r="CZ129" s="13"/>
      <c r="DA129" s="13"/>
      <c r="DB129" s="13"/>
      <c r="DC129" s="13"/>
      <c r="DD129" s="13"/>
      <c r="DE129" s="13"/>
      <c r="DF129" s="13"/>
      <c r="DG129" s="13"/>
      <c r="DH129" s="13"/>
      <c r="DI129" s="13"/>
      <c r="DJ129" s="13"/>
      <c r="DK129" s="13"/>
      <c r="DL129" s="13"/>
      <c r="DM129" s="13"/>
      <c r="DN129" s="13"/>
      <c r="DO129" s="13"/>
      <c r="DP129" s="13"/>
      <c r="DQ129" s="13"/>
      <c r="DR129" s="13"/>
      <c r="DS129" s="13"/>
      <c r="DT129" s="13"/>
      <c r="DU129" s="13"/>
      <c r="DV129" s="13"/>
      <c r="DW129" s="13"/>
      <c r="DX129" s="13"/>
      <c r="DY129" s="13"/>
      <c r="DZ129" s="13"/>
      <c r="EA129" s="13"/>
      <c r="EB129" s="13"/>
      <c r="EC129" s="13"/>
      <c r="ED129" s="13"/>
      <c r="EE129" s="13"/>
      <c r="EF129" s="13"/>
      <c r="EG129" s="13"/>
      <c r="EH129" s="13"/>
      <c r="EI129" s="13"/>
      <c r="EJ129" s="13"/>
      <c r="EK129" s="13"/>
      <c r="EL129" s="13"/>
      <c r="EM129" s="13"/>
      <c r="EN129" s="13"/>
      <c r="EO129" s="13"/>
      <c r="EP129" s="13"/>
      <c r="EQ129" s="13"/>
      <c r="ER129" s="13"/>
      <c r="ES129" s="13"/>
      <c r="ET129" s="13"/>
      <c r="EU129" s="13"/>
      <c r="EV129" s="13"/>
      <c r="EW129" s="13"/>
      <c r="EX129" s="13"/>
      <c r="EY129" s="13"/>
      <c r="EZ129" s="13"/>
      <c r="FA129" s="13"/>
      <c r="FB129" s="13"/>
      <c r="FC129" s="13"/>
      <c r="FD129" s="13"/>
      <c r="FE129" s="13"/>
      <c r="FF129" s="13"/>
      <c r="FG129" s="13"/>
      <c r="FH129" s="13"/>
      <c r="FI129" s="13"/>
      <c r="FJ129" s="13"/>
      <c r="FK129" s="13"/>
      <c r="FL129" s="13"/>
      <c r="FM129" s="13"/>
      <c r="FN129" s="13"/>
      <c r="FO129" s="13"/>
      <c r="FP129" s="13"/>
      <c r="FQ129" s="13"/>
      <c r="FR129" s="13"/>
      <c r="FS129" s="13"/>
      <c r="FT129" s="13"/>
      <c r="FU129" s="13"/>
      <c r="FV129" s="13"/>
      <c r="FW129" s="13"/>
      <c r="FX129" s="13"/>
      <c r="FY129" s="13"/>
      <c r="FZ129" s="13"/>
      <c r="GA129" s="13"/>
      <c r="GB129" s="13"/>
      <c r="GC129" s="13"/>
      <c r="GD129" s="13"/>
      <c r="GE129" s="13"/>
      <c r="GF129" s="13"/>
      <c r="GG129" s="13"/>
      <c r="GH129" s="13"/>
      <c r="GI129" s="13"/>
      <c r="GJ129" s="13"/>
      <c r="GK129" s="13"/>
      <c r="GL129" s="13"/>
      <c r="GM129" s="13"/>
      <c r="GN129" s="13"/>
      <c r="GO129" s="13"/>
      <c r="GP129" s="13"/>
      <c r="GQ129" s="13"/>
      <c r="GR129" s="13"/>
      <c r="GS129" s="13"/>
      <c r="GT129" s="13"/>
      <c r="GU129" s="13"/>
      <c r="GV129" s="13"/>
      <c r="GW129" s="13"/>
      <c r="GX129" s="13"/>
      <c r="GY129" s="13"/>
      <c r="GZ129" s="13"/>
      <c r="HA129" s="13"/>
      <c r="HB129" s="13"/>
      <c r="HC129" s="13"/>
      <c r="HD129" s="13"/>
      <c r="HE129" s="13"/>
      <c r="HF129" s="13"/>
      <c r="HG129" s="13"/>
      <c r="HH129" s="13"/>
      <c r="HI129" s="13"/>
      <c r="HJ129" s="13"/>
      <c r="HK129" s="13"/>
      <c r="HL129" s="13"/>
      <c r="HM129" s="13"/>
      <c r="HN129" s="13"/>
      <c r="HO129" s="13"/>
      <c r="HP129" s="13"/>
      <c r="HQ129" s="13"/>
      <c r="HR129" s="13"/>
      <c r="HS129" s="13"/>
      <c r="HT129" s="13"/>
      <c r="HU129" s="13"/>
      <c r="HV129" s="13"/>
      <c r="HW129" s="13"/>
      <c r="HX129" s="13"/>
      <c r="HY129" s="13"/>
      <c r="HZ129" s="13"/>
      <c r="IA129" s="13"/>
      <c r="IB129" s="13"/>
      <c r="IC129" s="13"/>
      <c r="ID129" s="13"/>
      <c r="IE129" s="13"/>
      <c r="IF129" s="13"/>
      <c r="IG129" s="13"/>
      <c r="IH129" s="13"/>
      <c r="II129" s="13"/>
      <c r="IJ129" s="13"/>
    </row>
    <row r="130" spans="1:244" s="14" customFormat="1" ht="26.25" hidden="1" customHeight="1" x14ac:dyDescent="0.3">
      <c r="A130" s="154" t="s">
        <v>45</v>
      </c>
      <c r="B130" s="79" t="s">
        <v>195</v>
      </c>
      <c r="C130" s="67"/>
      <c r="D130" s="67"/>
      <c r="E130" s="67"/>
      <c r="F130" s="64" t="e">
        <f t="shared" si="37"/>
        <v>#DIV/0!</v>
      </c>
      <c r="G130" s="63">
        <f t="shared" si="38"/>
        <v>0</v>
      </c>
      <c r="H130" s="67"/>
      <c r="I130" s="67"/>
      <c r="J130" s="67"/>
      <c r="K130" s="65"/>
      <c r="L130" s="63"/>
      <c r="M130" s="63">
        <f t="shared" si="39"/>
        <v>0</v>
      </c>
      <c r="N130" s="63">
        <f t="shared" si="39"/>
        <v>0</v>
      </c>
      <c r="O130" s="63">
        <f t="shared" si="39"/>
        <v>0</v>
      </c>
      <c r="P130" s="66" t="e">
        <f t="shared" si="40"/>
        <v>#DIV/0!</v>
      </c>
      <c r="Q130" s="63">
        <f t="shared" si="41"/>
        <v>0</v>
      </c>
      <c r="R130" s="15"/>
      <c r="S130" s="15"/>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c r="BM130" s="13"/>
      <c r="BN130" s="13"/>
      <c r="BO130" s="13"/>
      <c r="BP130" s="13"/>
      <c r="BQ130" s="13"/>
      <c r="BR130" s="13"/>
      <c r="BS130" s="13"/>
      <c r="BT130" s="13"/>
      <c r="BU130" s="13"/>
      <c r="BV130" s="13"/>
      <c r="BW130" s="13"/>
      <c r="BX130" s="13"/>
      <c r="BY130" s="13"/>
      <c r="BZ130" s="13"/>
      <c r="CA130" s="13"/>
      <c r="CB130" s="13"/>
      <c r="CC130" s="13"/>
      <c r="CD130" s="13"/>
      <c r="CE130" s="13"/>
      <c r="CF130" s="13"/>
      <c r="CG130" s="13"/>
      <c r="CH130" s="13"/>
      <c r="CI130" s="13"/>
      <c r="CJ130" s="13"/>
      <c r="CK130" s="13"/>
      <c r="CL130" s="13"/>
      <c r="CM130" s="13"/>
      <c r="CN130" s="13"/>
      <c r="CO130" s="13"/>
      <c r="CP130" s="13"/>
      <c r="CQ130" s="13"/>
      <c r="CR130" s="13"/>
      <c r="CS130" s="13"/>
      <c r="CT130" s="13"/>
      <c r="CU130" s="13"/>
      <c r="CV130" s="13"/>
      <c r="CW130" s="13"/>
      <c r="CX130" s="13"/>
      <c r="CY130" s="13"/>
      <c r="CZ130" s="13"/>
      <c r="DA130" s="13"/>
      <c r="DB130" s="13"/>
      <c r="DC130" s="13"/>
      <c r="DD130" s="13"/>
      <c r="DE130" s="13"/>
      <c r="DF130" s="13"/>
      <c r="DG130" s="13"/>
      <c r="DH130" s="13"/>
      <c r="DI130" s="13"/>
      <c r="DJ130" s="13"/>
      <c r="DK130" s="13"/>
      <c r="DL130" s="13"/>
      <c r="DM130" s="13"/>
      <c r="DN130" s="13"/>
      <c r="DO130" s="13"/>
      <c r="DP130" s="13"/>
      <c r="DQ130" s="13"/>
      <c r="DR130" s="13"/>
      <c r="DS130" s="13"/>
      <c r="DT130" s="13"/>
      <c r="DU130" s="13"/>
      <c r="DV130" s="13"/>
      <c r="DW130" s="13"/>
      <c r="DX130" s="13"/>
      <c r="DY130" s="13"/>
      <c r="DZ130" s="13"/>
      <c r="EA130" s="13"/>
      <c r="EB130" s="13"/>
      <c r="EC130" s="13"/>
      <c r="ED130" s="13"/>
      <c r="EE130" s="13"/>
      <c r="EF130" s="13"/>
      <c r="EG130" s="13"/>
      <c r="EH130" s="13"/>
      <c r="EI130" s="13"/>
      <c r="EJ130" s="13"/>
      <c r="EK130" s="13"/>
      <c r="EL130" s="13"/>
      <c r="EM130" s="13"/>
      <c r="EN130" s="13"/>
      <c r="EO130" s="13"/>
      <c r="EP130" s="13"/>
      <c r="EQ130" s="13"/>
      <c r="ER130" s="13"/>
      <c r="ES130" s="13"/>
      <c r="ET130" s="13"/>
      <c r="EU130" s="13"/>
      <c r="EV130" s="13"/>
      <c r="EW130" s="13"/>
      <c r="EX130" s="13"/>
      <c r="EY130" s="13"/>
      <c r="EZ130" s="13"/>
      <c r="FA130" s="13"/>
      <c r="FB130" s="13"/>
      <c r="FC130" s="13"/>
      <c r="FD130" s="13"/>
      <c r="FE130" s="13"/>
      <c r="FF130" s="13"/>
      <c r="FG130" s="13"/>
      <c r="FH130" s="13"/>
      <c r="FI130" s="13"/>
      <c r="FJ130" s="13"/>
      <c r="FK130" s="13"/>
      <c r="FL130" s="13"/>
      <c r="FM130" s="13"/>
      <c r="FN130" s="13"/>
      <c r="FO130" s="13"/>
      <c r="FP130" s="13"/>
      <c r="FQ130" s="13"/>
      <c r="FR130" s="13"/>
      <c r="FS130" s="13"/>
      <c r="FT130" s="13"/>
      <c r="FU130" s="13"/>
      <c r="FV130" s="13"/>
      <c r="FW130" s="13"/>
      <c r="FX130" s="13"/>
      <c r="FY130" s="13"/>
      <c r="FZ130" s="13"/>
      <c r="GA130" s="13"/>
      <c r="GB130" s="13"/>
      <c r="GC130" s="13"/>
      <c r="GD130" s="13"/>
      <c r="GE130" s="13"/>
      <c r="GF130" s="13"/>
      <c r="GG130" s="13"/>
      <c r="GH130" s="13"/>
      <c r="GI130" s="13"/>
      <c r="GJ130" s="13"/>
      <c r="GK130" s="13"/>
      <c r="GL130" s="13"/>
      <c r="GM130" s="13"/>
      <c r="GN130" s="13"/>
      <c r="GO130" s="13"/>
      <c r="GP130" s="13"/>
      <c r="GQ130" s="13"/>
      <c r="GR130" s="13"/>
      <c r="GS130" s="13"/>
      <c r="GT130" s="13"/>
      <c r="GU130" s="13"/>
      <c r="GV130" s="13"/>
      <c r="GW130" s="13"/>
      <c r="GX130" s="13"/>
      <c r="GY130" s="13"/>
      <c r="GZ130" s="13"/>
      <c r="HA130" s="13"/>
      <c r="HB130" s="13"/>
      <c r="HC130" s="13"/>
      <c r="HD130" s="13"/>
      <c r="HE130" s="13"/>
      <c r="HF130" s="13"/>
      <c r="HG130" s="13"/>
      <c r="HH130" s="13"/>
      <c r="HI130" s="13"/>
      <c r="HJ130" s="13"/>
      <c r="HK130" s="13"/>
      <c r="HL130" s="13"/>
      <c r="HM130" s="13"/>
      <c r="HN130" s="13"/>
      <c r="HO130" s="13"/>
      <c r="HP130" s="13"/>
      <c r="HQ130" s="13"/>
      <c r="HR130" s="13"/>
      <c r="HS130" s="13"/>
      <c r="HT130" s="13"/>
      <c r="HU130" s="13"/>
      <c r="HV130" s="13"/>
      <c r="HW130" s="13"/>
      <c r="HX130" s="13"/>
      <c r="HY130" s="13"/>
      <c r="HZ130" s="13"/>
      <c r="IA130" s="13"/>
      <c r="IB130" s="13"/>
      <c r="IC130" s="13"/>
      <c r="ID130" s="13"/>
      <c r="IE130" s="13"/>
      <c r="IF130" s="13"/>
      <c r="IG130" s="13"/>
      <c r="IH130" s="13"/>
      <c r="II130" s="13"/>
      <c r="IJ130" s="13"/>
    </row>
    <row r="131" spans="1:244" s="16" customFormat="1" ht="25.5" hidden="1" customHeight="1" x14ac:dyDescent="0.3">
      <c r="A131" s="154" t="s">
        <v>46</v>
      </c>
      <c r="B131" s="80" t="s">
        <v>40</v>
      </c>
      <c r="C131" s="67"/>
      <c r="D131" s="67"/>
      <c r="E131" s="67"/>
      <c r="F131" s="64" t="e">
        <f t="shared" si="37"/>
        <v>#DIV/0!</v>
      </c>
      <c r="G131" s="63">
        <f t="shared" si="38"/>
        <v>0</v>
      </c>
      <c r="H131" s="67"/>
      <c r="I131" s="67"/>
      <c r="J131" s="67"/>
      <c r="K131" s="65"/>
      <c r="L131" s="63"/>
      <c r="M131" s="63">
        <f t="shared" si="39"/>
        <v>0</v>
      </c>
      <c r="N131" s="63">
        <f t="shared" si="39"/>
        <v>0</v>
      </c>
      <c r="O131" s="63">
        <f t="shared" si="39"/>
        <v>0</v>
      </c>
      <c r="P131" s="66" t="e">
        <f t="shared" si="40"/>
        <v>#DIV/0!</v>
      </c>
      <c r="Q131" s="63">
        <f t="shared" si="41"/>
        <v>0</v>
      </c>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c r="BI131" s="15"/>
      <c r="BJ131" s="15"/>
      <c r="BK131" s="15"/>
      <c r="BL131" s="15"/>
      <c r="BM131" s="15"/>
      <c r="BN131" s="15"/>
      <c r="BO131" s="15"/>
      <c r="BP131" s="15"/>
      <c r="BQ131" s="15"/>
      <c r="BR131" s="15"/>
      <c r="BS131" s="15"/>
      <c r="BT131" s="15"/>
      <c r="BU131" s="15"/>
      <c r="BV131" s="15"/>
      <c r="BW131" s="15"/>
      <c r="BX131" s="15"/>
      <c r="BY131" s="15"/>
      <c r="BZ131" s="15"/>
      <c r="CA131" s="15"/>
      <c r="CB131" s="15"/>
      <c r="CC131" s="15"/>
      <c r="CD131" s="15"/>
      <c r="CE131" s="15"/>
      <c r="CF131" s="15"/>
      <c r="CG131" s="15"/>
      <c r="CH131" s="15"/>
      <c r="CI131" s="15"/>
      <c r="CJ131" s="15"/>
      <c r="CK131" s="15"/>
      <c r="CL131" s="15"/>
      <c r="CM131" s="15"/>
      <c r="CN131" s="15"/>
      <c r="CO131" s="15"/>
      <c r="CP131" s="15"/>
      <c r="CQ131" s="15"/>
      <c r="CR131" s="15"/>
      <c r="CS131" s="15"/>
      <c r="CT131" s="15"/>
      <c r="CU131" s="15"/>
      <c r="CV131" s="15"/>
      <c r="CW131" s="15"/>
      <c r="CX131" s="15"/>
      <c r="CY131" s="15"/>
      <c r="CZ131" s="15"/>
      <c r="DA131" s="15"/>
      <c r="DB131" s="15"/>
      <c r="DC131" s="15"/>
      <c r="DD131" s="15"/>
      <c r="DE131" s="15"/>
      <c r="DF131" s="15"/>
      <c r="DG131" s="15"/>
      <c r="DH131" s="15"/>
      <c r="DI131" s="15"/>
      <c r="DJ131" s="15"/>
      <c r="DK131" s="15"/>
      <c r="DL131" s="15"/>
      <c r="DM131" s="15"/>
      <c r="DN131" s="15"/>
      <c r="DO131" s="15"/>
      <c r="DP131" s="15"/>
      <c r="DQ131" s="15"/>
      <c r="DR131" s="15"/>
      <c r="DS131" s="15"/>
      <c r="DT131" s="15"/>
      <c r="DU131" s="15"/>
      <c r="DV131" s="15"/>
      <c r="DW131" s="15"/>
      <c r="DX131" s="15"/>
      <c r="DY131" s="15"/>
      <c r="DZ131" s="15"/>
      <c r="EA131" s="15"/>
      <c r="EB131" s="15"/>
      <c r="EC131" s="15"/>
      <c r="ED131" s="15"/>
      <c r="EE131" s="15"/>
      <c r="EF131" s="15"/>
      <c r="EG131" s="15"/>
      <c r="EH131" s="15"/>
      <c r="EI131" s="15"/>
      <c r="EJ131" s="15"/>
      <c r="EK131" s="15"/>
      <c r="EL131" s="15"/>
      <c r="EM131" s="15"/>
      <c r="EN131" s="15"/>
      <c r="EO131" s="15"/>
      <c r="EP131" s="15"/>
      <c r="EQ131" s="15"/>
      <c r="ER131" s="15"/>
      <c r="ES131" s="15"/>
      <c r="ET131" s="15"/>
      <c r="EU131" s="15"/>
      <c r="EV131" s="15"/>
      <c r="EW131" s="15"/>
      <c r="EX131" s="15"/>
      <c r="EY131" s="15"/>
      <c r="EZ131" s="15"/>
      <c r="FA131" s="15"/>
      <c r="FB131" s="15"/>
      <c r="FC131" s="15"/>
      <c r="FD131" s="15"/>
      <c r="FE131" s="15"/>
      <c r="FF131" s="15"/>
      <c r="FG131" s="15"/>
      <c r="FH131" s="15"/>
      <c r="FI131" s="15"/>
      <c r="FJ131" s="15"/>
      <c r="FK131" s="15"/>
      <c r="FL131" s="15"/>
      <c r="FM131" s="15"/>
      <c r="FN131" s="15"/>
      <c r="FO131" s="15"/>
      <c r="FP131" s="15"/>
      <c r="FQ131" s="15"/>
      <c r="FR131" s="15"/>
      <c r="FS131" s="15"/>
      <c r="FT131" s="15"/>
      <c r="FU131" s="15"/>
      <c r="FV131" s="15"/>
      <c r="FW131" s="15"/>
      <c r="FX131" s="15"/>
      <c r="FY131" s="15"/>
      <c r="FZ131" s="15"/>
      <c r="GA131" s="15"/>
      <c r="GB131" s="15"/>
      <c r="GC131" s="15"/>
      <c r="GD131" s="15"/>
      <c r="GE131" s="15"/>
      <c r="GF131" s="15"/>
      <c r="GG131" s="15"/>
      <c r="GH131" s="15"/>
      <c r="GI131" s="15"/>
      <c r="GJ131" s="15"/>
      <c r="GK131" s="15"/>
      <c r="GL131" s="15"/>
      <c r="GM131" s="15"/>
      <c r="GN131" s="15"/>
      <c r="GO131" s="15"/>
      <c r="GP131" s="15"/>
      <c r="GQ131" s="15"/>
      <c r="GR131" s="15"/>
      <c r="GS131" s="15"/>
      <c r="GT131" s="15"/>
      <c r="GU131" s="15"/>
      <c r="GV131" s="15"/>
      <c r="GW131" s="15"/>
      <c r="GX131" s="15"/>
      <c r="GY131" s="15"/>
      <c r="GZ131" s="15"/>
      <c r="HA131" s="15"/>
      <c r="HB131" s="15"/>
      <c r="HC131" s="15"/>
      <c r="HD131" s="15"/>
      <c r="HE131" s="15"/>
      <c r="HF131" s="15"/>
      <c r="HG131" s="15"/>
      <c r="HH131" s="15"/>
      <c r="HI131" s="15"/>
      <c r="HJ131" s="15"/>
      <c r="HK131" s="15"/>
      <c r="HL131" s="15"/>
      <c r="HM131" s="15"/>
      <c r="HN131" s="15"/>
      <c r="HO131" s="15"/>
      <c r="HP131" s="15"/>
      <c r="HQ131" s="15"/>
      <c r="HR131" s="15"/>
      <c r="HS131" s="15"/>
      <c r="HT131" s="15"/>
      <c r="HU131" s="15"/>
      <c r="HV131" s="15"/>
      <c r="HW131" s="15"/>
      <c r="HX131" s="15"/>
      <c r="HY131" s="15"/>
      <c r="HZ131" s="15"/>
      <c r="IA131" s="15"/>
      <c r="IB131" s="15"/>
      <c r="IC131" s="15"/>
      <c r="ID131" s="15"/>
      <c r="IE131" s="15"/>
      <c r="IF131" s="15"/>
      <c r="IG131" s="15"/>
      <c r="IH131" s="15"/>
      <c r="II131" s="15"/>
      <c r="IJ131" s="15"/>
    </row>
    <row r="132" spans="1:244" s="16" customFormat="1" ht="36.75" hidden="1" customHeight="1" x14ac:dyDescent="0.3">
      <c r="A132" s="154" t="s">
        <v>47</v>
      </c>
      <c r="B132" s="80" t="s">
        <v>41</v>
      </c>
      <c r="C132" s="67"/>
      <c r="D132" s="67"/>
      <c r="E132" s="67"/>
      <c r="F132" s="64" t="e">
        <f t="shared" si="37"/>
        <v>#DIV/0!</v>
      </c>
      <c r="G132" s="63">
        <f t="shared" si="38"/>
        <v>0</v>
      </c>
      <c r="H132" s="67"/>
      <c r="I132" s="67"/>
      <c r="J132" s="67"/>
      <c r="K132" s="65"/>
      <c r="L132" s="63"/>
      <c r="M132" s="63">
        <f t="shared" si="39"/>
        <v>0</v>
      </c>
      <c r="N132" s="63">
        <f t="shared" si="39"/>
        <v>0</v>
      </c>
      <c r="O132" s="63">
        <f t="shared" si="39"/>
        <v>0</v>
      </c>
      <c r="P132" s="66" t="e">
        <f t="shared" si="40"/>
        <v>#DIV/0!</v>
      </c>
      <c r="Q132" s="63">
        <f t="shared" si="41"/>
        <v>0</v>
      </c>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c r="BI132" s="15"/>
      <c r="BJ132" s="15"/>
      <c r="BK132" s="15"/>
      <c r="BL132" s="15"/>
      <c r="BM132" s="15"/>
      <c r="BN132" s="15"/>
      <c r="BO132" s="15"/>
      <c r="BP132" s="15"/>
      <c r="BQ132" s="15"/>
      <c r="BR132" s="15"/>
      <c r="BS132" s="15"/>
      <c r="BT132" s="15"/>
      <c r="BU132" s="15"/>
      <c r="BV132" s="15"/>
      <c r="BW132" s="15"/>
      <c r="BX132" s="15"/>
      <c r="BY132" s="15"/>
      <c r="BZ132" s="15"/>
      <c r="CA132" s="15"/>
      <c r="CB132" s="15"/>
      <c r="CC132" s="15"/>
      <c r="CD132" s="15"/>
      <c r="CE132" s="15"/>
      <c r="CF132" s="15"/>
      <c r="CG132" s="15"/>
      <c r="CH132" s="15"/>
      <c r="CI132" s="15"/>
      <c r="CJ132" s="15"/>
      <c r="CK132" s="15"/>
      <c r="CL132" s="15"/>
      <c r="CM132" s="15"/>
      <c r="CN132" s="15"/>
      <c r="CO132" s="15"/>
      <c r="CP132" s="15"/>
      <c r="CQ132" s="15"/>
      <c r="CR132" s="15"/>
      <c r="CS132" s="15"/>
      <c r="CT132" s="15"/>
      <c r="CU132" s="15"/>
      <c r="CV132" s="15"/>
      <c r="CW132" s="15"/>
      <c r="CX132" s="15"/>
      <c r="CY132" s="15"/>
      <c r="CZ132" s="15"/>
      <c r="DA132" s="15"/>
      <c r="DB132" s="15"/>
      <c r="DC132" s="15"/>
      <c r="DD132" s="15"/>
      <c r="DE132" s="15"/>
      <c r="DF132" s="15"/>
      <c r="DG132" s="15"/>
      <c r="DH132" s="15"/>
      <c r="DI132" s="15"/>
      <c r="DJ132" s="15"/>
      <c r="DK132" s="15"/>
      <c r="DL132" s="15"/>
      <c r="DM132" s="15"/>
      <c r="DN132" s="15"/>
      <c r="DO132" s="15"/>
      <c r="DP132" s="15"/>
      <c r="DQ132" s="15"/>
      <c r="DR132" s="15"/>
      <c r="DS132" s="15"/>
      <c r="DT132" s="15"/>
      <c r="DU132" s="15"/>
      <c r="DV132" s="15"/>
      <c r="DW132" s="15"/>
      <c r="DX132" s="15"/>
      <c r="DY132" s="15"/>
      <c r="DZ132" s="15"/>
      <c r="EA132" s="15"/>
      <c r="EB132" s="15"/>
      <c r="EC132" s="15"/>
      <c r="ED132" s="15"/>
      <c r="EE132" s="15"/>
      <c r="EF132" s="15"/>
      <c r="EG132" s="15"/>
      <c r="EH132" s="15"/>
      <c r="EI132" s="15"/>
      <c r="EJ132" s="15"/>
      <c r="EK132" s="15"/>
      <c r="EL132" s="15"/>
      <c r="EM132" s="15"/>
      <c r="EN132" s="15"/>
      <c r="EO132" s="15"/>
      <c r="EP132" s="15"/>
      <c r="EQ132" s="15"/>
      <c r="ER132" s="15"/>
      <c r="ES132" s="15"/>
      <c r="ET132" s="15"/>
      <c r="EU132" s="15"/>
      <c r="EV132" s="15"/>
      <c r="EW132" s="15"/>
      <c r="EX132" s="15"/>
      <c r="EY132" s="15"/>
      <c r="EZ132" s="15"/>
      <c r="FA132" s="15"/>
      <c r="FB132" s="15"/>
      <c r="FC132" s="15"/>
      <c r="FD132" s="15"/>
      <c r="FE132" s="15"/>
      <c r="FF132" s="15"/>
      <c r="FG132" s="15"/>
      <c r="FH132" s="15"/>
      <c r="FI132" s="15"/>
      <c r="FJ132" s="15"/>
      <c r="FK132" s="15"/>
      <c r="FL132" s="15"/>
      <c r="FM132" s="15"/>
      <c r="FN132" s="15"/>
      <c r="FO132" s="15"/>
      <c r="FP132" s="15"/>
      <c r="FQ132" s="15"/>
      <c r="FR132" s="15"/>
      <c r="FS132" s="15"/>
      <c r="FT132" s="15"/>
      <c r="FU132" s="15"/>
      <c r="FV132" s="15"/>
      <c r="FW132" s="15"/>
      <c r="FX132" s="15"/>
      <c r="FY132" s="15"/>
      <c r="FZ132" s="15"/>
      <c r="GA132" s="15"/>
      <c r="GB132" s="15"/>
      <c r="GC132" s="15"/>
      <c r="GD132" s="15"/>
      <c r="GE132" s="15"/>
      <c r="GF132" s="15"/>
      <c r="GG132" s="15"/>
      <c r="GH132" s="15"/>
      <c r="GI132" s="15"/>
      <c r="GJ132" s="15"/>
      <c r="GK132" s="15"/>
      <c r="GL132" s="15"/>
      <c r="GM132" s="15"/>
      <c r="GN132" s="15"/>
      <c r="GO132" s="15"/>
      <c r="GP132" s="15"/>
      <c r="GQ132" s="15"/>
      <c r="GR132" s="15"/>
      <c r="GS132" s="15"/>
      <c r="GT132" s="15"/>
      <c r="GU132" s="15"/>
      <c r="GV132" s="15"/>
      <c r="GW132" s="15"/>
      <c r="GX132" s="15"/>
      <c r="GY132" s="15"/>
      <c r="GZ132" s="15"/>
      <c r="HA132" s="15"/>
      <c r="HB132" s="15"/>
      <c r="HC132" s="15"/>
      <c r="HD132" s="15"/>
      <c r="HE132" s="15"/>
      <c r="HF132" s="15"/>
      <c r="HG132" s="15"/>
      <c r="HH132" s="15"/>
      <c r="HI132" s="15"/>
      <c r="HJ132" s="15"/>
      <c r="HK132" s="15"/>
      <c r="HL132" s="15"/>
      <c r="HM132" s="15"/>
      <c r="HN132" s="15"/>
      <c r="HO132" s="15"/>
      <c r="HP132" s="15"/>
      <c r="HQ132" s="15"/>
      <c r="HR132" s="15"/>
      <c r="HS132" s="15"/>
      <c r="HT132" s="15"/>
      <c r="HU132" s="15"/>
      <c r="HV132" s="15"/>
      <c r="HW132" s="15"/>
      <c r="HX132" s="15"/>
      <c r="HY132" s="15"/>
      <c r="HZ132" s="15"/>
      <c r="IA132" s="15"/>
      <c r="IB132" s="15"/>
      <c r="IC132" s="15"/>
      <c r="ID132" s="15"/>
      <c r="IE132" s="15"/>
      <c r="IF132" s="15"/>
      <c r="IG132" s="15"/>
      <c r="IH132" s="15"/>
      <c r="II132" s="15"/>
      <c r="IJ132" s="15"/>
    </row>
    <row r="133" spans="1:244" s="7" customFormat="1" ht="23.25" hidden="1" customHeight="1" x14ac:dyDescent="0.3">
      <c r="A133" s="154" t="s">
        <v>48</v>
      </c>
      <c r="B133" s="79" t="s">
        <v>42</v>
      </c>
      <c r="C133" s="67"/>
      <c r="D133" s="67"/>
      <c r="E133" s="67"/>
      <c r="F133" s="64" t="e">
        <f t="shared" si="37"/>
        <v>#DIV/0!</v>
      </c>
      <c r="G133" s="63">
        <f t="shared" si="38"/>
        <v>0</v>
      </c>
      <c r="H133" s="67"/>
      <c r="I133" s="67"/>
      <c r="J133" s="67"/>
      <c r="K133" s="65"/>
      <c r="L133" s="63"/>
      <c r="M133" s="63">
        <f t="shared" si="39"/>
        <v>0</v>
      </c>
      <c r="N133" s="63">
        <f t="shared" si="39"/>
        <v>0</v>
      </c>
      <c r="O133" s="63">
        <f t="shared" si="39"/>
        <v>0</v>
      </c>
      <c r="P133" s="66" t="e">
        <f t="shared" si="40"/>
        <v>#DIV/0!</v>
      </c>
      <c r="Q133" s="63">
        <f t="shared" si="41"/>
        <v>0</v>
      </c>
      <c r="R133" s="15"/>
      <c r="S133" s="15"/>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row>
    <row r="134" spans="1:244" s="14" customFormat="1" ht="22.5" hidden="1" customHeight="1" x14ac:dyDescent="0.3">
      <c r="A134" s="154" t="s">
        <v>49</v>
      </c>
      <c r="B134" s="79" t="s">
        <v>43</v>
      </c>
      <c r="C134" s="67"/>
      <c r="D134" s="67"/>
      <c r="E134" s="67"/>
      <c r="F134" s="64" t="e">
        <f t="shared" si="37"/>
        <v>#DIV/0!</v>
      </c>
      <c r="G134" s="63">
        <f t="shared" si="38"/>
        <v>0</v>
      </c>
      <c r="H134" s="67"/>
      <c r="I134" s="67"/>
      <c r="J134" s="67"/>
      <c r="K134" s="65"/>
      <c r="L134" s="63"/>
      <c r="M134" s="63">
        <f t="shared" si="39"/>
        <v>0</v>
      </c>
      <c r="N134" s="63">
        <f t="shared" si="39"/>
        <v>0</v>
      </c>
      <c r="O134" s="63">
        <f t="shared" si="39"/>
        <v>0</v>
      </c>
      <c r="P134" s="66" t="e">
        <f t="shared" si="40"/>
        <v>#DIV/0!</v>
      </c>
      <c r="Q134" s="63">
        <f t="shared" si="41"/>
        <v>0</v>
      </c>
      <c r="R134" s="15"/>
      <c r="S134" s="15"/>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BQ134" s="13"/>
      <c r="BR134" s="13"/>
      <c r="BS134" s="13"/>
      <c r="BT134" s="13"/>
      <c r="BU134" s="13"/>
      <c r="BV134" s="13"/>
      <c r="BW134" s="13"/>
      <c r="BX134" s="13"/>
      <c r="BY134" s="13"/>
      <c r="BZ134" s="13"/>
      <c r="CA134" s="13"/>
      <c r="CB134" s="13"/>
      <c r="CC134" s="13"/>
      <c r="CD134" s="13"/>
      <c r="CE134" s="13"/>
      <c r="CF134" s="13"/>
      <c r="CG134" s="13"/>
      <c r="CH134" s="13"/>
      <c r="CI134" s="13"/>
      <c r="CJ134" s="13"/>
      <c r="CK134" s="13"/>
      <c r="CL134" s="13"/>
      <c r="CM134" s="13"/>
      <c r="CN134" s="13"/>
      <c r="CO134" s="13"/>
      <c r="CP134" s="13"/>
      <c r="CQ134" s="13"/>
      <c r="CR134" s="13"/>
      <c r="CS134" s="13"/>
      <c r="CT134" s="13"/>
      <c r="CU134" s="13"/>
      <c r="CV134" s="13"/>
      <c r="CW134" s="13"/>
      <c r="CX134" s="13"/>
      <c r="CY134" s="13"/>
      <c r="CZ134" s="13"/>
      <c r="DA134" s="13"/>
      <c r="DB134" s="13"/>
      <c r="DC134" s="13"/>
      <c r="DD134" s="13"/>
      <c r="DE134" s="13"/>
      <c r="DF134" s="13"/>
      <c r="DG134" s="13"/>
      <c r="DH134" s="13"/>
      <c r="DI134" s="13"/>
      <c r="DJ134" s="13"/>
      <c r="DK134" s="13"/>
      <c r="DL134" s="13"/>
      <c r="DM134" s="13"/>
      <c r="DN134" s="13"/>
      <c r="DO134" s="13"/>
      <c r="DP134" s="13"/>
      <c r="DQ134" s="13"/>
      <c r="DR134" s="13"/>
      <c r="DS134" s="13"/>
      <c r="DT134" s="13"/>
      <c r="DU134" s="13"/>
      <c r="DV134" s="13"/>
      <c r="DW134" s="13"/>
      <c r="DX134" s="13"/>
      <c r="DY134" s="13"/>
      <c r="DZ134" s="13"/>
      <c r="EA134" s="13"/>
      <c r="EB134" s="13"/>
      <c r="EC134" s="13"/>
      <c r="ED134" s="13"/>
      <c r="EE134" s="13"/>
      <c r="EF134" s="13"/>
      <c r="EG134" s="13"/>
      <c r="EH134" s="13"/>
      <c r="EI134" s="13"/>
      <c r="EJ134" s="13"/>
      <c r="EK134" s="13"/>
      <c r="EL134" s="13"/>
      <c r="EM134" s="13"/>
      <c r="EN134" s="13"/>
      <c r="EO134" s="13"/>
      <c r="EP134" s="13"/>
      <c r="EQ134" s="13"/>
      <c r="ER134" s="13"/>
      <c r="ES134" s="13"/>
      <c r="ET134" s="13"/>
      <c r="EU134" s="13"/>
      <c r="EV134" s="13"/>
      <c r="EW134" s="13"/>
      <c r="EX134" s="13"/>
      <c r="EY134" s="13"/>
      <c r="EZ134" s="13"/>
      <c r="FA134" s="13"/>
      <c r="FB134" s="13"/>
      <c r="FC134" s="13"/>
      <c r="FD134" s="13"/>
      <c r="FE134" s="13"/>
      <c r="FF134" s="13"/>
      <c r="FG134" s="13"/>
      <c r="FH134" s="13"/>
      <c r="FI134" s="13"/>
      <c r="FJ134" s="13"/>
      <c r="FK134" s="13"/>
      <c r="FL134" s="13"/>
      <c r="FM134" s="13"/>
      <c r="FN134" s="13"/>
      <c r="FO134" s="13"/>
      <c r="FP134" s="13"/>
      <c r="FQ134" s="13"/>
      <c r="FR134" s="13"/>
      <c r="FS134" s="13"/>
      <c r="FT134" s="13"/>
      <c r="FU134" s="13"/>
      <c r="FV134" s="13"/>
      <c r="FW134" s="13"/>
      <c r="FX134" s="13"/>
      <c r="FY134" s="13"/>
      <c r="FZ134" s="13"/>
      <c r="GA134" s="13"/>
      <c r="GB134" s="13"/>
      <c r="GC134" s="13"/>
      <c r="GD134" s="13"/>
      <c r="GE134" s="13"/>
      <c r="GF134" s="13"/>
      <c r="GG134" s="13"/>
      <c r="GH134" s="13"/>
      <c r="GI134" s="13"/>
      <c r="GJ134" s="13"/>
      <c r="GK134" s="13"/>
      <c r="GL134" s="13"/>
      <c r="GM134" s="13"/>
      <c r="GN134" s="13"/>
      <c r="GO134" s="13"/>
      <c r="GP134" s="13"/>
      <c r="GQ134" s="13"/>
      <c r="GR134" s="13"/>
      <c r="GS134" s="13"/>
      <c r="GT134" s="13"/>
      <c r="GU134" s="13"/>
      <c r="GV134" s="13"/>
      <c r="GW134" s="13"/>
      <c r="GX134" s="13"/>
      <c r="GY134" s="13"/>
      <c r="GZ134" s="13"/>
      <c r="HA134" s="13"/>
      <c r="HB134" s="13"/>
      <c r="HC134" s="13"/>
      <c r="HD134" s="13"/>
      <c r="HE134" s="13"/>
      <c r="HF134" s="13"/>
      <c r="HG134" s="13"/>
      <c r="HH134" s="13"/>
      <c r="HI134" s="13"/>
      <c r="HJ134" s="13"/>
      <c r="HK134" s="13"/>
      <c r="HL134" s="13"/>
      <c r="HM134" s="13"/>
      <c r="HN134" s="13"/>
      <c r="HO134" s="13"/>
      <c r="HP134" s="13"/>
      <c r="HQ134" s="13"/>
      <c r="HR134" s="13"/>
      <c r="HS134" s="13"/>
      <c r="HT134" s="13"/>
      <c r="HU134" s="13"/>
      <c r="HV134" s="13"/>
      <c r="HW134" s="13"/>
      <c r="HX134" s="13"/>
      <c r="HY134" s="13"/>
      <c r="HZ134" s="13"/>
      <c r="IA134" s="13"/>
      <c r="IB134" s="13"/>
      <c r="IC134" s="13"/>
      <c r="ID134" s="13"/>
      <c r="IE134" s="13"/>
      <c r="IF134" s="13"/>
      <c r="IG134" s="13"/>
      <c r="IH134" s="13"/>
      <c r="II134" s="13"/>
      <c r="IJ134" s="13"/>
    </row>
    <row r="135" spans="1:244" s="14" customFormat="1" ht="21.75" hidden="1" customHeight="1" x14ac:dyDescent="0.3">
      <c r="A135" s="161" t="s">
        <v>50</v>
      </c>
      <c r="B135" s="80" t="s">
        <v>196</v>
      </c>
      <c r="C135" s="67"/>
      <c r="D135" s="67"/>
      <c r="E135" s="67"/>
      <c r="F135" s="64" t="e">
        <f t="shared" si="37"/>
        <v>#DIV/0!</v>
      </c>
      <c r="G135" s="63">
        <f t="shared" si="38"/>
        <v>0</v>
      </c>
      <c r="H135" s="67"/>
      <c r="I135" s="67"/>
      <c r="J135" s="67"/>
      <c r="K135" s="65"/>
      <c r="L135" s="63"/>
      <c r="M135" s="63">
        <f t="shared" si="39"/>
        <v>0</v>
      </c>
      <c r="N135" s="63">
        <f t="shared" si="39"/>
        <v>0</v>
      </c>
      <c r="O135" s="63">
        <f t="shared" si="39"/>
        <v>0</v>
      </c>
      <c r="P135" s="66" t="e">
        <f t="shared" si="40"/>
        <v>#DIV/0!</v>
      </c>
      <c r="Q135" s="63">
        <f t="shared" si="41"/>
        <v>0</v>
      </c>
      <c r="R135" s="15"/>
      <c r="S135" s="15"/>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c r="BS135" s="13"/>
      <c r="BT135" s="13"/>
      <c r="BU135" s="13"/>
      <c r="BV135" s="13"/>
      <c r="BW135" s="13"/>
      <c r="BX135" s="13"/>
      <c r="BY135" s="13"/>
      <c r="BZ135" s="13"/>
      <c r="CA135" s="13"/>
      <c r="CB135" s="13"/>
      <c r="CC135" s="13"/>
      <c r="CD135" s="13"/>
      <c r="CE135" s="13"/>
      <c r="CF135" s="13"/>
      <c r="CG135" s="13"/>
      <c r="CH135" s="13"/>
      <c r="CI135" s="13"/>
      <c r="CJ135" s="13"/>
      <c r="CK135" s="13"/>
      <c r="CL135" s="13"/>
      <c r="CM135" s="13"/>
      <c r="CN135" s="13"/>
      <c r="CO135" s="13"/>
      <c r="CP135" s="13"/>
      <c r="CQ135" s="13"/>
      <c r="CR135" s="13"/>
      <c r="CS135" s="13"/>
      <c r="CT135" s="13"/>
      <c r="CU135" s="13"/>
      <c r="CV135" s="13"/>
      <c r="CW135" s="13"/>
      <c r="CX135" s="13"/>
      <c r="CY135" s="13"/>
      <c r="CZ135" s="13"/>
      <c r="DA135" s="13"/>
      <c r="DB135" s="13"/>
      <c r="DC135" s="13"/>
      <c r="DD135" s="13"/>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c r="EU135" s="13"/>
      <c r="EV135" s="13"/>
      <c r="EW135" s="13"/>
      <c r="EX135" s="13"/>
      <c r="EY135" s="13"/>
      <c r="EZ135" s="13"/>
      <c r="FA135" s="13"/>
      <c r="FB135" s="13"/>
      <c r="FC135" s="13"/>
      <c r="FD135" s="13"/>
      <c r="FE135" s="13"/>
      <c r="FF135" s="13"/>
      <c r="FG135" s="13"/>
      <c r="FH135" s="13"/>
      <c r="FI135" s="13"/>
      <c r="FJ135" s="13"/>
      <c r="FK135" s="13"/>
      <c r="FL135" s="13"/>
      <c r="FM135" s="13"/>
      <c r="FN135" s="13"/>
      <c r="FO135" s="13"/>
      <c r="FP135" s="13"/>
      <c r="FQ135" s="13"/>
      <c r="FR135" s="13"/>
      <c r="FS135" s="13"/>
      <c r="FT135" s="13"/>
      <c r="FU135" s="13"/>
      <c r="FV135" s="13"/>
      <c r="FW135" s="13"/>
      <c r="FX135" s="13"/>
      <c r="FY135" s="13"/>
      <c r="FZ135" s="13"/>
      <c r="GA135" s="13"/>
      <c r="GB135" s="13"/>
      <c r="GC135" s="13"/>
      <c r="GD135" s="13"/>
      <c r="GE135" s="13"/>
      <c r="GF135" s="13"/>
      <c r="GG135" s="13"/>
      <c r="GH135" s="13"/>
      <c r="GI135" s="13"/>
      <c r="GJ135" s="13"/>
      <c r="GK135" s="13"/>
      <c r="GL135" s="13"/>
      <c r="GM135" s="13"/>
      <c r="GN135" s="13"/>
      <c r="GO135" s="13"/>
      <c r="GP135" s="13"/>
      <c r="GQ135" s="13"/>
      <c r="GR135" s="13"/>
      <c r="GS135" s="13"/>
      <c r="GT135" s="13"/>
      <c r="GU135" s="13"/>
      <c r="GV135" s="13"/>
      <c r="GW135" s="13"/>
      <c r="GX135" s="13"/>
      <c r="GY135" s="13"/>
      <c r="GZ135" s="13"/>
      <c r="HA135" s="13"/>
      <c r="HB135" s="13"/>
      <c r="HC135" s="13"/>
      <c r="HD135" s="13"/>
      <c r="HE135" s="13"/>
      <c r="HF135" s="13"/>
      <c r="HG135" s="13"/>
      <c r="HH135" s="13"/>
      <c r="HI135" s="13"/>
      <c r="HJ135" s="13"/>
      <c r="HK135" s="13"/>
      <c r="HL135" s="13"/>
      <c r="HM135" s="13"/>
      <c r="HN135" s="13"/>
      <c r="HO135" s="13"/>
      <c r="HP135" s="13"/>
      <c r="HQ135" s="13"/>
      <c r="HR135" s="13"/>
      <c r="HS135" s="13"/>
      <c r="HT135" s="13"/>
      <c r="HU135" s="13"/>
      <c r="HV135" s="13"/>
      <c r="HW135" s="13"/>
      <c r="HX135" s="13"/>
      <c r="HY135" s="13"/>
      <c r="HZ135" s="13"/>
      <c r="IA135" s="13"/>
      <c r="IB135" s="13"/>
      <c r="IC135" s="13"/>
      <c r="ID135" s="13"/>
      <c r="IE135" s="13"/>
      <c r="IF135" s="13"/>
      <c r="IG135" s="13"/>
      <c r="IH135" s="13"/>
      <c r="II135" s="13"/>
      <c r="IJ135" s="13"/>
    </row>
    <row r="136" spans="1:244" s="14" customFormat="1" ht="36" hidden="1" customHeight="1" x14ac:dyDescent="0.3">
      <c r="A136" s="161" t="s">
        <v>173</v>
      </c>
      <c r="B136" s="79" t="s">
        <v>174</v>
      </c>
      <c r="C136" s="67"/>
      <c r="D136" s="67"/>
      <c r="E136" s="67"/>
      <c r="F136" s="64" t="e">
        <f t="shared" si="37"/>
        <v>#DIV/0!</v>
      </c>
      <c r="G136" s="63">
        <f t="shared" si="38"/>
        <v>0</v>
      </c>
      <c r="H136" s="67"/>
      <c r="I136" s="67"/>
      <c r="J136" s="67"/>
      <c r="K136" s="65"/>
      <c r="L136" s="63"/>
      <c r="M136" s="63">
        <f t="shared" si="39"/>
        <v>0</v>
      </c>
      <c r="N136" s="63">
        <f t="shared" si="39"/>
        <v>0</v>
      </c>
      <c r="O136" s="63">
        <f t="shared" si="39"/>
        <v>0</v>
      </c>
      <c r="P136" s="66" t="e">
        <f t="shared" si="40"/>
        <v>#DIV/0!</v>
      </c>
      <c r="Q136" s="63">
        <f t="shared" si="41"/>
        <v>0</v>
      </c>
      <c r="R136" s="15"/>
      <c r="S136" s="15"/>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c r="BR136" s="13"/>
      <c r="BS136" s="13"/>
      <c r="BT136" s="13"/>
      <c r="BU136" s="13"/>
      <c r="BV136" s="13"/>
      <c r="BW136" s="13"/>
      <c r="BX136" s="13"/>
      <c r="BY136" s="13"/>
      <c r="BZ136" s="13"/>
      <c r="CA136" s="13"/>
      <c r="CB136" s="13"/>
      <c r="CC136" s="13"/>
      <c r="CD136" s="13"/>
      <c r="CE136" s="13"/>
      <c r="CF136" s="13"/>
      <c r="CG136" s="13"/>
      <c r="CH136" s="13"/>
      <c r="CI136" s="13"/>
      <c r="CJ136" s="13"/>
      <c r="CK136" s="13"/>
      <c r="CL136" s="13"/>
      <c r="CM136" s="13"/>
      <c r="CN136" s="13"/>
      <c r="CO136" s="13"/>
      <c r="CP136" s="13"/>
      <c r="CQ136" s="13"/>
      <c r="CR136" s="13"/>
      <c r="CS136" s="13"/>
      <c r="CT136" s="13"/>
      <c r="CU136" s="13"/>
      <c r="CV136" s="13"/>
      <c r="CW136" s="13"/>
      <c r="CX136" s="13"/>
      <c r="CY136" s="13"/>
      <c r="CZ136" s="13"/>
      <c r="DA136" s="13"/>
      <c r="DB136" s="13"/>
      <c r="DC136" s="13"/>
      <c r="DD136" s="13"/>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c r="EU136" s="13"/>
      <c r="EV136" s="13"/>
      <c r="EW136" s="13"/>
      <c r="EX136" s="13"/>
      <c r="EY136" s="13"/>
      <c r="EZ136" s="13"/>
      <c r="FA136" s="13"/>
      <c r="FB136" s="13"/>
      <c r="FC136" s="13"/>
      <c r="FD136" s="13"/>
      <c r="FE136" s="13"/>
      <c r="FF136" s="13"/>
      <c r="FG136" s="13"/>
      <c r="FH136" s="13"/>
      <c r="FI136" s="13"/>
      <c r="FJ136" s="13"/>
      <c r="FK136" s="13"/>
      <c r="FL136" s="13"/>
      <c r="FM136" s="13"/>
      <c r="FN136" s="13"/>
      <c r="FO136" s="13"/>
      <c r="FP136" s="13"/>
      <c r="FQ136" s="13"/>
      <c r="FR136" s="13"/>
      <c r="FS136" s="13"/>
      <c r="FT136" s="13"/>
      <c r="FU136" s="13"/>
      <c r="FV136" s="13"/>
      <c r="FW136" s="13"/>
      <c r="FX136" s="13"/>
      <c r="FY136" s="13"/>
      <c r="FZ136" s="13"/>
      <c r="GA136" s="13"/>
      <c r="GB136" s="13"/>
      <c r="GC136" s="13"/>
      <c r="GD136" s="13"/>
      <c r="GE136" s="13"/>
      <c r="GF136" s="13"/>
      <c r="GG136" s="13"/>
      <c r="GH136" s="13"/>
      <c r="GI136" s="13"/>
      <c r="GJ136" s="13"/>
      <c r="GK136" s="13"/>
      <c r="GL136" s="13"/>
      <c r="GM136" s="13"/>
      <c r="GN136" s="13"/>
      <c r="GO136" s="13"/>
      <c r="GP136" s="13"/>
      <c r="GQ136" s="13"/>
      <c r="GR136" s="13"/>
      <c r="GS136" s="13"/>
      <c r="GT136" s="13"/>
      <c r="GU136" s="13"/>
      <c r="GV136" s="13"/>
      <c r="GW136" s="13"/>
      <c r="GX136" s="13"/>
      <c r="GY136" s="13"/>
      <c r="GZ136" s="13"/>
      <c r="HA136" s="13"/>
      <c r="HB136" s="13"/>
      <c r="HC136" s="13"/>
      <c r="HD136" s="13"/>
      <c r="HE136" s="13"/>
      <c r="HF136" s="13"/>
      <c r="HG136" s="13"/>
      <c r="HH136" s="13"/>
      <c r="HI136" s="13"/>
      <c r="HJ136" s="13"/>
      <c r="HK136" s="13"/>
      <c r="HL136" s="13"/>
      <c r="HM136" s="13"/>
      <c r="HN136" s="13"/>
      <c r="HO136" s="13"/>
      <c r="HP136" s="13"/>
      <c r="HQ136" s="13"/>
      <c r="HR136" s="13"/>
      <c r="HS136" s="13"/>
      <c r="HT136" s="13"/>
      <c r="HU136" s="13"/>
      <c r="HV136" s="13"/>
      <c r="HW136" s="13"/>
      <c r="HX136" s="13"/>
      <c r="HY136" s="13"/>
      <c r="HZ136" s="13"/>
      <c r="IA136" s="13"/>
      <c r="IB136" s="13"/>
      <c r="IC136" s="13"/>
      <c r="ID136" s="13"/>
      <c r="IE136" s="13"/>
      <c r="IF136" s="13"/>
      <c r="IG136" s="13"/>
      <c r="IH136" s="13"/>
      <c r="II136" s="13"/>
      <c r="IJ136" s="13"/>
    </row>
    <row r="137" spans="1:244" s="16" customFormat="1" ht="23.25" hidden="1" customHeight="1" x14ac:dyDescent="0.3">
      <c r="A137" s="161"/>
      <c r="B137" s="79"/>
      <c r="C137" s="67"/>
      <c r="D137" s="67"/>
      <c r="E137" s="67"/>
      <c r="F137" s="64" t="e">
        <f t="shared" si="37"/>
        <v>#DIV/0!</v>
      </c>
      <c r="G137" s="63">
        <f t="shared" si="38"/>
        <v>0</v>
      </c>
      <c r="H137" s="63"/>
      <c r="I137" s="63"/>
      <c r="J137" s="67"/>
      <c r="K137" s="65"/>
      <c r="L137" s="63"/>
      <c r="M137" s="63">
        <f t="shared" si="39"/>
        <v>0</v>
      </c>
      <c r="N137" s="63">
        <f t="shared" si="39"/>
        <v>0</v>
      </c>
      <c r="O137" s="63">
        <f t="shared" si="39"/>
        <v>0</v>
      </c>
      <c r="P137" s="66" t="e">
        <f t="shared" si="40"/>
        <v>#DIV/0!</v>
      </c>
      <c r="Q137" s="63">
        <f t="shared" si="41"/>
        <v>0</v>
      </c>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c r="BI137" s="15"/>
      <c r="BJ137" s="15"/>
      <c r="BK137" s="15"/>
      <c r="BL137" s="15"/>
      <c r="BM137" s="15"/>
      <c r="BN137" s="15"/>
      <c r="BO137" s="15"/>
      <c r="BP137" s="15"/>
      <c r="BQ137" s="15"/>
      <c r="BR137" s="15"/>
      <c r="BS137" s="15"/>
      <c r="BT137" s="15"/>
      <c r="BU137" s="15"/>
      <c r="BV137" s="15"/>
      <c r="BW137" s="15"/>
      <c r="BX137" s="15"/>
      <c r="BY137" s="15"/>
      <c r="BZ137" s="15"/>
      <c r="CA137" s="15"/>
      <c r="CB137" s="15"/>
      <c r="CC137" s="15"/>
      <c r="CD137" s="15"/>
      <c r="CE137" s="15"/>
      <c r="CF137" s="15"/>
      <c r="CG137" s="15"/>
      <c r="CH137" s="15"/>
      <c r="CI137" s="15"/>
      <c r="CJ137" s="15"/>
      <c r="CK137" s="15"/>
      <c r="CL137" s="15"/>
      <c r="CM137" s="15"/>
      <c r="CN137" s="15"/>
      <c r="CO137" s="15"/>
      <c r="CP137" s="15"/>
      <c r="CQ137" s="15"/>
      <c r="CR137" s="15"/>
      <c r="CS137" s="15"/>
      <c r="CT137" s="15"/>
      <c r="CU137" s="15"/>
      <c r="CV137" s="15"/>
      <c r="CW137" s="15"/>
      <c r="CX137" s="15"/>
      <c r="CY137" s="15"/>
      <c r="CZ137" s="15"/>
      <c r="DA137" s="15"/>
      <c r="DB137" s="15"/>
      <c r="DC137" s="15"/>
      <c r="DD137" s="15"/>
      <c r="DE137" s="15"/>
      <c r="DF137" s="15"/>
      <c r="DG137" s="15"/>
      <c r="DH137" s="15"/>
      <c r="DI137" s="15"/>
      <c r="DJ137" s="15"/>
      <c r="DK137" s="15"/>
      <c r="DL137" s="15"/>
      <c r="DM137" s="15"/>
      <c r="DN137" s="15"/>
      <c r="DO137" s="15"/>
      <c r="DP137" s="15"/>
      <c r="DQ137" s="15"/>
      <c r="DR137" s="15"/>
      <c r="DS137" s="15"/>
      <c r="DT137" s="15"/>
      <c r="DU137" s="15"/>
      <c r="DV137" s="15"/>
      <c r="DW137" s="15"/>
      <c r="DX137" s="15"/>
      <c r="DY137" s="15"/>
      <c r="DZ137" s="15"/>
      <c r="EA137" s="15"/>
      <c r="EB137" s="15"/>
      <c r="EC137" s="15"/>
      <c r="ED137" s="15"/>
      <c r="EE137" s="15"/>
      <c r="EF137" s="15"/>
      <c r="EG137" s="15"/>
      <c r="EH137" s="15"/>
      <c r="EI137" s="15"/>
      <c r="EJ137" s="15"/>
      <c r="EK137" s="15"/>
      <c r="EL137" s="15"/>
      <c r="EM137" s="15"/>
      <c r="EN137" s="15"/>
      <c r="EO137" s="15"/>
      <c r="EP137" s="15"/>
      <c r="EQ137" s="15"/>
      <c r="ER137" s="15"/>
      <c r="ES137" s="15"/>
      <c r="ET137" s="15"/>
      <c r="EU137" s="15"/>
      <c r="EV137" s="15"/>
      <c r="EW137" s="15"/>
      <c r="EX137" s="15"/>
      <c r="EY137" s="15"/>
      <c r="EZ137" s="15"/>
      <c r="FA137" s="15"/>
      <c r="FB137" s="15"/>
      <c r="FC137" s="15"/>
      <c r="FD137" s="15"/>
      <c r="FE137" s="15"/>
      <c r="FF137" s="15"/>
      <c r="FG137" s="15"/>
      <c r="FH137" s="15"/>
      <c r="FI137" s="15"/>
      <c r="FJ137" s="15"/>
      <c r="FK137" s="15"/>
      <c r="FL137" s="15"/>
      <c r="FM137" s="15"/>
      <c r="FN137" s="15"/>
      <c r="FO137" s="15"/>
      <c r="FP137" s="15"/>
      <c r="FQ137" s="15"/>
      <c r="FR137" s="15"/>
      <c r="FS137" s="15"/>
      <c r="FT137" s="15"/>
      <c r="FU137" s="15"/>
      <c r="FV137" s="15"/>
      <c r="FW137" s="15"/>
      <c r="FX137" s="15"/>
      <c r="FY137" s="15"/>
      <c r="FZ137" s="15"/>
      <c r="GA137" s="15"/>
      <c r="GB137" s="15"/>
      <c r="GC137" s="15"/>
      <c r="GD137" s="15"/>
      <c r="GE137" s="15"/>
      <c r="GF137" s="15"/>
      <c r="GG137" s="15"/>
      <c r="GH137" s="15"/>
      <c r="GI137" s="15"/>
      <c r="GJ137" s="15"/>
      <c r="GK137" s="15"/>
      <c r="GL137" s="15"/>
      <c r="GM137" s="15"/>
      <c r="GN137" s="15"/>
      <c r="GO137" s="15"/>
      <c r="GP137" s="15"/>
      <c r="GQ137" s="15"/>
      <c r="GR137" s="15"/>
      <c r="GS137" s="15"/>
      <c r="GT137" s="15"/>
      <c r="GU137" s="15"/>
      <c r="GV137" s="15"/>
      <c r="GW137" s="15"/>
      <c r="GX137" s="15"/>
      <c r="GY137" s="15"/>
      <c r="GZ137" s="15"/>
      <c r="HA137" s="15"/>
      <c r="HB137" s="15"/>
      <c r="HC137" s="15"/>
      <c r="HD137" s="15"/>
      <c r="HE137" s="15"/>
      <c r="HF137" s="15"/>
      <c r="HG137" s="15"/>
      <c r="HH137" s="15"/>
      <c r="HI137" s="15"/>
      <c r="HJ137" s="15"/>
      <c r="HK137" s="15"/>
      <c r="HL137" s="15"/>
      <c r="HM137" s="15"/>
      <c r="HN137" s="15"/>
      <c r="HO137" s="15"/>
      <c r="HP137" s="15"/>
      <c r="HQ137" s="15"/>
      <c r="HR137" s="15"/>
      <c r="HS137" s="15"/>
      <c r="HT137" s="15"/>
      <c r="HU137" s="15"/>
      <c r="HV137" s="15"/>
      <c r="HW137" s="15"/>
      <c r="HX137" s="15"/>
      <c r="HY137" s="15"/>
      <c r="HZ137" s="15"/>
      <c r="IA137" s="15"/>
      <c r="IB137" s="15"/>
      <c r="IC137" s="15"/>
      <c r="ID137" s="15"/>
      <c r="IE137" s="15"/>
      <c r="IF137" s="15"/>
      <c r="IG137" s="15"/>
      <c r="IH137" s="15"/>
      <c r="II137" s="15"/>
      <c r="IJ137" s="15"/>
    </row>
    <row r="138" spans="1:244" s="14" customFormat="1" ht="57.75" customHeight="1" x14ac:dyDescent="0.3">
      <c r="A138" s="162" t="s">
        <v>51</v>
      </c>
      <c r="B138" s="22" t="s">
        <v>44</v>
      </c>
      <c r="C138" s="71">
        <v>50000</v>
      </c>
      <c r="D138" s="71">
        <v>22763</v>
      </c>
      <c r="E138" s="71">
        <v>14653.9</v>
      </c>
      <c r="F138" s="72">
        <f t="shared" si="37"/>
        <v>64.375960989324781</v>
      </c>
      <c r="G138" s="71">
        <f t="shared" si="38"/>
        <v>-8109.1</v>
      </c>
      <c r="H138" s="71"/>
      <c r="I138" s="71"/>
      <c r="J138" s="71"/>
      <c r="K138" s="65"/>
      <c r="L138" s="63"/>
      <c r="M138" s="71">
        <f t="shared" si="39"/>
        <v>50000</v>
      </c>
      <c r="N138" s="71">
        <f t="shared" si="39"/>
        <v>22763</v>
      </c>
      <c r="O138" s="71">
        <f t="shared" si="39"/>
        <v>14653.9</v>
      </c>
      <c r="P138" s="74">
        <f t="shared" si="40"/>
        <v>64.375960989324781</v>
      </c>
      <c r="Q138" s="71">
        <f t="shared" si="41"/>
        <v>-8109.1</v>
      </c>
      <c r="R138" s="15"/>
      <c r="S138" s="15"/>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c r="BO138" s="13"/>
      <c r="BP138" s="13"/>
      <c r="BQ138" s="13"/>
      <c r="BR138" s="13"/>
      <c r="BS138" s="13"/>
      <c r="BT138" s="13"/>
      <c r="BU138" s="13"/>
      <c r="BV138" s="13"/>
      <c r="BW138" s="13"/>
      <c r="BX138" s="13"/>
      <c r="BY138" s="13"/>
      <c r="BZ138" s="13"/>
      <c r="CA138" s="13"/>
      <c r="CB138" s="13"/>
      <c r="CC138" s="13"/>
      <c r="CD138" s="13"/>
      <c r="CE138" s="13"/>
      <c r="CF138" s="13"/>
      <c r="CG138" s="13"/>
      <c r="CH138" s="13"/>
      <c r="CI138" s="13"/>
      <c r="CJ138" s="13"/>
      <c r="CK138" s="13"/>
      <c r="CL138" s="13"/>
      <c r="CM138" s="13"/>
      <c r="CN138" s="13"/>
      <c r="CO138" s="13"/>
      <c r="CP138" s="13"/>
      <c r="CQ138" s="13"/>
      <c r="CR138" s="13"/>
      <c r="CS138" s="13"/>
      <c r="CT138" s="13"/>
      <c r="CU138" s="13"/>
      <c r="CV138" s="13"/>
      <c r="CW138" s="13"/>
      <c r="CX138" s="13"/>
      <c r="CY138" s="13"/>
      <c r="CZ138" s="13"/>
      <c r="DA138" s="13"/>
      <c r="DB138" s="13"/>
      <c r="DC138" s="13"/>
      <c r="DD138" s="13"/>
      <c r="DE138" s="13"/>
      <c r="DF138" s="13"/>
      <c r="DG138" s="13"/>
      <c r="DH138" s="13"/>
      <c r="DI138" s="13"/>
      <c r="DJ138" s="13"/>
      <c r="DK138" s="13"/>
      <c r="DL138" s="13"/>
      <c r="DM138" s="13"/>
      <c r="DN138" s="13"/>
      <c r="DO138" s="13"/>
      <c r="DP138" s="13"/>
      <c r="DQ138" s="13"/>
      <c r="DR138" s="13"/>
      <c r="DS138" s="13"/>
      <c r="DT138" s="13"/>
      <c r="DU138" s="13"/>
      <c r="DV138" s="13"/>
      <c r="DW138" s="13"/>
      <c r="DX138" s="13"/>
      <c r="DY138" s="13"/>
      <c r="DZ138" s="13"/>
      <c r="EA138" s="13"/>
      <c r="EB138" s="13"/>
      <c r="EC138" s="13"/>
      <c r="ED138" s="13"/>
      <c r="EE138" s="13"/>
      <c r="EF138" s="13"/>
      <c r="EG138" s="13"/>
      <c r="EH138" s="13"/>
      <c r="EI138" s="13"/>
      <c r="EJ138" s="13"/>
      <c r="EK138" s="13"/>
      <c r="EL138" s="13"/>
      <c r="EM138" s="13"/>
      <c r="EN138" s="13"/>
      <c r="EO138" s="13"/>
      <c r="EP138" s="13"/>
      <c r="EQ138" s="13"/>
      <c r="ER138" s="13"/>
      <c r="ES138" s="13"/>
      <c r="ET138" s="13"/>
      <c r="EU138" s="13"/>
      <c r="EV138" s="13"/>
      <c r="EW138" s="13"/>
      <c r="EX138" s="13"/>
      <c r="EY138" s="13"/>
      <c r="EZ138" s="13"/>
      <c r="FA138" s="13"/>
      <c r="FB138" s="13"/>
      <c r="FC138" s="13"/>
      <c r="FD138" s="13"/>
      <c r="FE138" s="13"/>
      <c r="FF138" s="13"/>
      <c r="FG138" s="13"/>
      <c r="FH138" s="13"/>
      <c r="FI138" s="13"/>
      <c r="FJ138" s="13"/>
      <c r="FK138" s="13"/>
      <c r="FL138" s="13"/>
      <c r="FM138" s="13"/>
      <c r="FN138" s="13"/>
      <c r="FO138" s="13"/>
      <c r="FP138" s="13"/>
      <c r="FQ138" s="13"/>
      <c r="FR138" s="13"/>
      <c r="FS138" s="13"/>
      <c r="FT138" s="13"/>
      <c r="FU138" s="13"/>
      <c r="FV138" s="13"/>
      <c r="FW138" s="13"/>
      <c r="FX138" s="13"/>
      <c r="FY138" s="13"/>
      <c r="FZ138" s="13"/>
      <c r="GA138" s="13"/>
      <c r="GB138" s="13"/>
      <c r="GC138" s="13"/>
      <c r="GD138" s="13"/>
      <c r="GE138" s="13"/>
      <c r="GF138" s="13"/>
      <c r="GG138" s="13"/>
      <c r="GH138" s="13"/>
      <c r="GI138" s="13"/>
      <c r="GJ138" s="13"/>
      <c r="GK138" s="13"/>
      <c r="GL138" s="13"/>
      <c r="GM138" s="13"/>
      <c r="GN138" s="13"/>
      <c r="GO138" s="13"/>
      <c r="GP138" s="13"/>
      <c r="GQ138" s="13"/>
      <c r="GR138" s="13"/>
      <c r="GS138" s="13"/>
      <c r="GT138" s="13"/>
      <c r="GU138" s="13"/>
      <c r="GV138" s="13"/>
      <c r="GW138" s="13"/>
      <c r="GX138" s="13"/>
      <c r="GY138" s="13"/>
      <c r="GZ138" s="13"/>
      <c r="HA138" s="13"/>
      <c r="HB138" s="13"/>
      <c r="HC138" s="13"/>
      <c r="HD138" s="13"/>
      <c r="HE138" s="13"/>
      <c r="HF138" s="13"/>
      <c r="HG138" s="13"/>
      <c r="HH138" s="13"/>
      <c r="HI138" s="13"/>
      <c r="HJ138" s="13"/>
      <c r="HK138" s="13"/>
      <c r="HL138" s="13"/>
      <c r="HM138" s="13"/>
      <c r="HN138" s="13"/>
      <c r="HO138" s="13"/>
      <c r="HP138" s="13"/>
      <c r="HQ138" s="13"/>
      <c r="HR138" s="13"/>
      <c r="HS138" s="13"/>
      <c r="HT138" s="13"/>
      <c r="HU138" s="13"/>
      <c r="HV138" s="13"/>
      <c r="HW138" s="13"/>
      <c r="HX138" s="13"/>
      <c r="HY138" s="13"/>
      <c r="HZ138" s="13"/>
      <c r="IA138" s="13"/>
      <c r="IB138" s="13"/>
      <c r="IC138" s="13"/>
      <c r="ID138" s="13"/>
      <c r="IE138" s="13"/>
      <c r="IF138" s="13"/>
      <c r="IG138" s="13"/>
      <c r="IH138" s="13"/>
      <c r="II138" s="13"/>
      <c r="IJ138" s="13"/>
    </row>
    <row r="139" spans="1:244" s="14" customFormat="1" ht="173.25" hidden="1" customHeight="1" x14ac:dyDescent="0.3">
      <c r="A139" s="142" t="s">
        <v>52</v>
      </c>
      <c r="B139" s="22" t="s">
        <v>197</v>
      </c>
      <c r="C139" s="71">
        <f>SUM(C140:C145)</f>
        <v>0</v>
      </c>
      <c r="D139" s="71"/>
      <c r="E139" s="71">
        <f>SUM(E140:E145)</f>
        <v>0</v>
      </c>
      <c r="F139" s="64" t="e">
        <f t="shared" si="37"/>
        <v>#DIV/0!</v>
      </c>
      <c r="G139" s="63">
        <f t="shared" si="38"/>
        <v>0</v>
      </c>
      <c r="H139" s="71"/>
      <c r="I139" s="71"/>
      <c r="J139" s="71"/>
      <c r="K139" s="65"/>
      <c r="L139" s="63"/>
      <c r="M139" s="71">
        <f t="shared" si="39"/>
        <v>0</v>
      </c>
      <c r="N139" s="71">
        <f t="shared" si="39"/>
        <v>0</v>
      </c>
      <c r="O139" s="71">
        <f t="shared" si="39"/>
        <v>0</v>
      </c>
      <c r="P139" s="74" t="e">
        <f t="shared" si="40"/>
        <v>#DIV/0!</v>
      </c>
      <c r="Q139" s="71">
        <f t="shared" si="41"/>
        <v>0</v>
      </c>
      <c r="R139" s="15"/>
      <c r="S139" s="15"/>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c r="BR139" s="13"/>
      <c r="BS139" s="13"/>
      <c r="BT139" s="13"/>
      <c r="BU139" s="13"/>
      <c r="BV139" s="13"/>
      <c r="BW139" s="13"/>
      <c r="BX139" s="13"/>
      <c r="BY139" s="13"/>
      <c r="BZ139" s="13"/>
      <c r="CA139" s="13"/>
      <c r="CB139" s="13"/>
      <c r="CC139" s="13"/>
      <c r="CD139" s="13"/>
      <c r="CE139" s="13"/>
      <c r="CF139" s="13"/>
      <c r="CG139" s="13"/>
      <c r="CH139" s="13"/>
      <c r="CI139" s="13"/>
      <c r="CJ139" s="13"/>
      <c r="CK139" s="13"/>
      <c r="CL139" s="13"/>
      <c r="CM139" s="13"/>
      <c r="CN139" s="13"/>
      <c r="CO139" s="13"/>
      <c r="CP139" s="13"/>
      <c r="CQ139" s="13"/>
      <c r="CR139" s="13"/>
      <c r="CS139" s="13"/>
      <c r="CT139" s="13"/>
      <c r="CU139" s="13"/>
      <c r="CV139" s="13"/>
      <c r="CW139" s="13"/>
      <c r="CX139" s="13"/>
      <c r="CY139" s="13"/>
      <c r="CZ139" s="13"/>
      <c r="DA139" s="13"/>
      <c r="DB139" s="13"/>
      <c r="DC139" s="13"/>
      <c r="DD139" s="13"/>
      <c r="DE139" s="13"/>
      <c r="DF139" s="13"/>
      <c r="DG139" s="13"/>
      <c r="DH139" s="13"/>
      <c r="DI139" s="13"/>
      <c r="DJ139" s="13"/>
      <c r="DK139" s="13"/>
      <c r="DL139" s="13"/>
      <c r="DM139" s="13"/>
      <c r="DN139" s="13"/>
      <c r="DO139" s="13"/>
      <c r="DP139" s="13"/>
      <c r="DQ139" s="13"/>
      <c r="DR139" s="13"/>
      <c r="DS139" s="13"/>
      <c r="DT139" s="13"/>
      <c r="DU139" s="13"/>
      <c r="DV139" s="13"/>
      <c r="DW139" s="13"/>
      <c r="DX139" s="13"/>
      <c r="DY139" s="13"/>
      <c r="DZ139" s="13"/>
      <c r="EA139" s="13"/>
      <c r="EB139" s="13"/>
      <c r="EC139" s="13"/>
      <c r="ED139" s="13"/>
      <c r="EE139" s="13"/>
      <c r="EF139" s="13"/>
      <c r="EG139" s="13"/>
      <c r="EH139" s="13"/>
      <c r="EI139" s="13"/>
      <c r="EJ139" s="13"/>
      <c r="EK139" s="13"/>
      <c r="EL139" s="13"/>
      <c r="EM139" s="13"/>
      <c r="EN139" s="13"/>
      <c r="EO139" s="13"/>
      <c r="EP139" s="13"/>
      <c r="EQ139" s="13"/>
      <c r="ER139" s="13"/>
      <c r="ES139" s="13"/>
      <c r="ET139" s="13"/>
      <c r="EU139" s="13"/>
      <c r="EV139" s="13"/>
      <c r="EW139" s="13"/>
      <c r="EX139" s="13"/>
      <c r="EY139" s="13"/>
      <c r="EZ139" s="13"/>
      <c r="FA139" s="13"/>
      <c r="FB139" s="13"/>
      <c r="FC139" s="13"/>
      <c r="FD139" s="13"/>
      <c r="FE139" s="13"/>
      <c r="FF139" s="13"/>
      <c r="FG139" s="13"/>
      <c r="FH139" s="13"/>
      <c r="FI139" s="13"/>
      <c r="FJ139" s="13"/>
      <c r="FK139" s="13"/>
      <c r="FL139" s="13"/>
      <c r="FM139" s="13"/>
      <c r="FN139" s="13"/>
      <c r="FO139" s="13"/>
      <c r="FP139" s="13"/>
      <c r="FQ139" s="13"/>
      <c r="FR139" s="13"/>
      <c r="FS139" s="13"/>
      <c r="FT139" s="13"/>
      <c r="FU139" s="13"/>
      <c r="FV139" s="13"/>
      <c r="FW139" s="13"/>
      <c r="FX139" s="13"/>
      <c r="FY139" s="13"/>
      <c r="FZ139" s="13"/>
      <c r="GA139" s="13"/>
      <c r="GB139" s="13"/>
      <c r="GC139" s="13"/>
      <c r="GD139" s="13"/>
      <c r="GE139" s="13"/>
      <c r="GF139" s="13"/>
      <c r="GG139" s="13"/>
      <c r="GH139" s="13"/>
      <c r="GI139" s="13"/>
      <c r="GJ139" s="13"/>
      <c r="GK139" s="13"/>
      <c r="GL139" s="13"/>
      <c r="GM139" s="13"/>
      <c r="GN139" s="13"/>
      <c r="GO139" s="13"/>
      <c r="GP139" s="13"/>
      <c r="GQ139" s="13"/>
      <c r="GR139" s="13"/>
      <c r="GS139" s="13"/>
      <c r="GT139" s="13"/>
      <c r="GU139" s="13"/>
      <c r="GV139" s="13"/>
      <c r="GW139" s="13"/>
      <c r="GX139" s="13"/>
      <c r="GY139" s="13"/>
      <c r="GZ139" s="13"/>
      <c r="HA139" s="13"/>
      <c r="HB139" s="13"/>
      <c r="HC139" s="13"/>
      <c r="HD139" s="13"/>
      <c r="HE139" s="13"/>
      <c r="HF139" s="13"/>
      <c r="HG139" s="13"/>
      <c r="HH139" s="13"/>
      <c r="HI139" s="13"/>
      <c r="HJ139" s="13"/>
      <c r="HK139" s="13"/>
      <c r="HL139" s="13"/>
      <c r="HM139" s="13"/>
      <c r="HN139" s="13"/>
      <c r="HO139" s="13"/>
      <c r="HP139" s="13"/>
      <c r="HQ139" s="13"/>
      <c r="HR139" s="13"/>
      <c r="HS139" s="13"/>
      <c r="HT139" s="13"/>
      <c r="HU139" s="13"/>
      <c r="HV139" s="13"/>
      <c r="HW139" s="13"/>
      <c r="HX139" s="13"/>
      <c r="HY139" s="13"/>
      <c r="HZ139" s="13"/>
      <c r="IA139" s="13"/>
      <c r="IB139" s="13"/>
      <c r="IC139" s="13"/>
      <c r="ID139" s="13"/>
      <c r="IE139" s="13"/>
      <c r="IF139" s="13"/>
      <c r="IG139" s="13"/>
      <c r="IH139" s="13"/>
      <c r="II139" s="13"/>
      <c r="IJ139" s="13"/>
    </row>
    <row r="140" spans="1:244" s="14" customFormat="1" ht="40.5" hidden="1" customHeight="1" x14ac:dyDescent="0.3">
      <c r="A140" s="55" t="s">
        <v>103</v>
      </c>
      <c r="B140" s="80" t="s">
        <v>108</v>
      </c>
      <c r="C140" s="67"/>
      <c r="D140" s="67"/>
      <c r="E140" s="67"/>
      <c r="F140" s="64" t="e">
        <f t="shared" si="37"/>
        <v>#DIV/0!</v>
      </c>
      <c r="G140" s="63">
        <f t="shared" si="38"/>
        <v>0</v>
      </c>
      <c r="H140" s="67"/>
      <c r="I140" s="67"/>
      <c r="J140" s="71"/>
      <c r="K140" s="65"/>
      <c r="L140" s="63"/>
      <c r="M140" s="71">
        <f t="shared" si="39"/>
        <v>0</v>
      </c>
      <c r="N140" s="71">
        <f t="shared" si="39"/>
        <v>0</v>
      </c>
      <c r="O140" s="71">
        <f t="shared" si="39"/>
        <v>0</v>
      </c>
      <c r="P140" s="74" t="e">
        <f t="shared" si="40"/>
        <v>#DIV/0!</v>
      </c>
      <c r="Q140" s="71">
        <f t="shared" si="41"/>
        <v>0</v>
      </c>
      <c r="R140" s="15"/>
      <c r="S140" s="15"/>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c r="BR140" s="13"/>
      <c r="BS140" s="13"/>
      <c r="BT140" s="13"/>
      <c r="BU140" s="13"/>
      <c r="BV140" s="13"/>
      <c r="BW140" s="13"/>
      <c r="BX140" s="13"/>
      <c r="BY140" s="13"/>
      <c r="BZ140" s="13"/>
      <c r="CA140" s="13"/>
      <c r="CB140" s="13"/>
      <c r="CC140" s="13"/>
      <c r="CD140" s="13"/>
      <c r="CE140" s="13"/>
      <c r="CF140" s="13"/>
      <c r="CG140" s="13"/>
      <c r="CH140" s="13"/>
      <c r="CI140" s="13"/>
      <c r="CJ140" s="13"/>
      <c r="CK140" s="13"/>
      <c r="CL140" s="13"/>
      <c r="CM140" s="13"/>
      <c r="CN140" s="13"/>
      <c r="CO140" s="13"/>
      <c r="CP140" s="13"/>
      <c r="CQ140" s="13"/>
      <c r="CR140" s="13"/>
      <c r="CS140" s="13"/>
      <c r="CT140" s="13"/>
      <c r="CU140" s="13"/>
      <c r="CV140" s="13"/>
      <c r="CW140" s="13"/>
      <c r="CX140" s="13"/>
      <c r="CY140" s="13"/>
      <c r="CZ140" s="13"/>
      <c r="DA140" s="13"/>
      <c r="DB140" s="13"/>
      <c r="DC140" s="13"/>
      <c r="DD140" s="13"/>
      <c r="DE140" s="13"/>
      <c r="DF140" s="13"/>
      <c r="DG140" s="13"/>
      <c r="DH140" s="13"/>
      <c r="DI140" s="13"/>
      <c r="DJ140" s="13"/>
      <c r="DK140" s="13"/>
      <c r="DL140" s="13"/>
      <c r="DM140" s="13"/>
      <c r="DN140" s="13"/>
      <c r="DO140" s="13"/>
      <c r="DP140" s="13"/>
      <c r="DQ140" s="13"/>
      <c r="DR140" s="13"/>
      <c r="DS140" s="13"/>
      <c r="DT140" s="13"/>
      <c r="DU140" s="13"/>
      <c r="DV140" s="13"/>
      <c r="DW140" s="13"/>
      <c r="DX140" s="13"/>
      <c r="DY140" s="13"/>
      <c r="DZ140" s="13"/>
      <c r="EA140" s="13"/>
      <c r="EB140" s="13"/>
      <c r="EC140" s="13"/>
      <c r="ED140" s="13"/>
      <c r="EE140" s="13"/>
      <c r="EF140" s="13"/>
      <c r="EG140" s="13"/>
      <c r="EH140" s="13"/>
      <c r="EI140" s="13"/>
      <c r="EJ140" s="13"/>
      <c r="EK140" s="13"/>
      <c r="EL140" s="13"/>
      <c r="EM140" s="13"/>
      <c r="EN140" s="13"/>
      <c r="EO140" s="13"/>
      <c r="EP140" s="13"/>
      <c r="EQ140" s="13"/>
      <c r="ER140" s="13"/>
      <c r="ES140" s="13"/>
      <c r="ET140" s="13"/>
      <c r="EU140" s="13"/>
      <c r="EV140" s="13"/>
      <c r="EW140" s="13"/>
      <c r="EX140" s="13"/>
      <c r="EY140" s="13"/>
      <c r="EZ140" s="13"/>
      <c r="FA140" s="13"/>
      <c r="FB140" s="13"/>
      <c r="FC140" s="13"/>
      <c r="FD140" s="13"/>
      <c r="FE140" s="13"/>
      <c r="FF140" s="13"/>
      <c r="FG140" s="13"/>
      <c r="FH140" s="13"/>
      <c r="FI140" s="13"/>
      <c r="FJ140" s="13"/>
      <c r="FK140" s="13"/>
      <c r="FL140" s="13"/>
      <c r="FM140" s="13"/>
      <c r="FN140" s="13"/>
      <c r="FO140" s="13"/>
      <c r="FP140" s="13"/>
      <c r="FQ140" s="13"/>
      <c r="FR140" s="13"/>
      <c r="FS140" s="13"/>
      <c r="FT140" s="13"/>
      <c r="FU140" s="13"/>
      <c r="FV140" s="13"/>
      <c r="FW140" s="13"/>
      <c r="FX140" s="13"/>
      <c r="FY140" s="13"/>
      <c r="FZ140" s="13"/>
      <c r="GA140" s="13"/>
      <c r="GB140" s="13"/>
      <c r="GC140" s="13"/>
      <c r="GD140" s="13"/>
      <c r="GE140" s="13"/>
      <c r="GF140" s="13"/>
      <c r="GG140" s="13"/>
      <c r="GH140" s="13"/>
      <c r="GI140" s="13"/>
      <c r="GJ140" s="13"/>
      <c r="GK140" s="13"/>
      <c r="GL140" s="13"/>
      <c r="GM140" s="13"/>
      <c r="GN140" s="13"/>
      <c r="GO140" s="13"/>
      <c r="GP140" s="13"/>
      <c r="GQ140" s="13"/>
      <c r="GR140" s="13"/>
      <c r="GS140" s="13"/>
      <c r="GT140" s="13"/>
      <c r="GU140" s="13"/>
      <c r="GV140" s="13"/>
      <c r="GW140" s="13"/>
      <c r="GX140" s="13"/>
      <c r="GY140" s="13"/>
      <c r="GZ140" s="13"/>
      <c r="HA140" s="13"/>
      <c r="HB140" s="13"/>
      <c r="HC140" s="13"/>
      <c r="HD140" s="13"/>
      <c r="HE140" s="13"/>
      <c r="HF140" s="13"/>
      <c r="HG140" s="13"/>
      <c r="HH140" s="13"/>
      <c r="HI140" s="13"/>
      <c r="HJ140" s="13"/>
      <c r="HK140" s="13"/>
      <c r="HL140" s="13"/>
      <c r="HM140" s="13"/>
      <c r="HN140" s="13"/>
      <c r="HO140" s="13"/>
      <c r="HP140" s="13"/>
      <c r="HQ140" s="13"/>
      <c r="HR140" s="13"/>
      <c r="HS140" s="13"/>
      <c r="HT140" s="13"/>
      <c r="HU140" s="13"/>
      <c r="HV140" s="13"/>
      <c r="HW140" s="13"/>
      <c r="HX140" s="13"/>
      <c r="HY140" s="13"/>
      <c r="HZ140" s="13"/>
      <c r="IA140" s="13"/>
      <c r="IB140" s="13"/>
      <c r="IC140" s="13"/>
      <c r="ID140" s="13"/>
      <c r="IE140" s="13"/>
      <c r="IF140" s="13"/>
      <c r="IG140" s="13"/>
      <c r="IH140" s="13"/>
      <c r="II140" s="13"/>
      <c r="IJ140" s="13"/>
    </row>
    <row r="141" spans="1:244" s="14" customFormat="1" ht="55.5" hidden="1" customHeight="1" x14ac:dyDescent="0.3">
      <c r="A141" s="55" t="s">
        <v>104</v>
      </c>
      <c r="B141" s="80" t="s">
        <v>109</v>
      </c>
      <c r="C141" s="67"/>
      <c r="D141" s="67"/>
      <c r="E141" s="67"/>
      <c r="F141" s="64" t="e">
        <f t="shared" si="37"/>
        <v>#DIV/0!</v>
      </c>
      <c r="G141" s="63">
        <f t="shared" si="38"/>
        <v>0</v>
      </c>
      <c r="H141" s="67"/>
      <c r="I141" s="67"/>
      <c r="J141" s="71"/>
      <c r="K141" s="65"/>
      <c r="L141" s="63"/>
      <c r="M141" s="71">
        <f t="shared" si="39"/>
        <v>0</v>
      </c>
      <c r="N141" s="71">
        <f t="shared" si="39"/>
        <v>0</v>
      </c>
      <c r="O141" s="71">
        <f t="shared" si="39"/>
        <v>0</v>
      </c>
      <c r="P141" s="74" t="e">
        <f t="shared" si="40"/>
        <v>#DIV/0!</v>
      </c>
      <c r="Q141" s="71">
        <f t="shared" si="41"/>
        <v>0</v>
      </c>
      <c r="R141" s="15"/>
      <c r="S141" s="15"/>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c r="BO141" s="13"/>
      <c r="BP141" s="13"/>
      <c r="BQ141" s="13"/>
      <c r="BR141" s="13"/>
      <c r="BS141" s="13"/>
      <c r="BT141" s="13"/>
      <c r="BU141" s="13"/>
      <c r="BV141" s="13"/>
      <c r="BW141" s="13"/>
      <c r="BX141" s="13"/>
      <c r="BY141" s="13"/>
      <c r="BZ141" s="13"/>
      <c r="CA141" s="13"/>
      <c r="CB141" s="13"/>
      <c r="CC141" s="13"/>
      <c r="CD141" s="13"/>
      <c r="CE141" s="13"/>
      <c r="CF141" s="13"/>
      <c r="CG141" s="13"/>
      <c r="CH141" s="13"/>
      <c r="CI141" s="13"/>
      <c r="CJ141" s="13"/>
      <c r="CK141" s="13"/>
      <c r="CL141" s="13"/>
      <c r="CM141" s="13"/>
      <c r="CN141" s="13"/>
      <c r="CO141" s="13"/>
      <c r="CP141" s="13"/>
      <c r="CQ141" s="13"/>
      <c r="CR141" s="13"/>
      <c r="CS141" s="13"/>
      <c r="CT141" s="13"/>
      <c r="CU141" s="13"/>
      <c r="CV141" s="13"/>
      <c r="CW141" s="13"/>
      <c r="CX141" s="13"/>
      <c r="CY141" s="13"/>
      <c r="CZ141" s="13"/>
      <c r="DA141" s="13"/>
      <c r="DB141" s="13"/>
      <c r="DC141" s="13"/>
      <c r="DD141" s="13"/>
      <c r="DE141" s="13"/>
      <c r="DF141" s="13"/>
      <c r="DG141" s="13"/>
      <c r="DH141" s="13"/>
      <c r="DI141" s="13"/>
      <c r="DJ141" s="13"/>
      <c r="DK141" s="13"/>
      <c r="DL141" s="13"/>
      <c r="DM141" s="13"/>
      <c r="DN141" s="13"/>
      <c r="DO141" s="13"/>
      <c r="DP141" s="13"/>
      <c r="DQ141" s="13"/>
      <c r="DR141" s="13"/>
      <c r="DS141" s="13"/>
      <c r="DT141" s="13"/>
      <c r="DU141" s="13"/>
      <c r="DV141" s="13"/>
      <c r="DW141" s="13"/>
      <c r="DX141" s="13"/>
      <c r="DY141" s="13"/>
      <c r="DZ141" s="13"/>
      <c r="EA141" s="13"/>
      <c r="EB141" s="13"/>
      <c r="EC141" s="13"/>
      <c r="ED141" s="13"/>
      <c r="EE141" s="13"/>
      <c r="EF141" s="13"/>
      <c r="EG141" s="13"/>
      <c r="EH141" s="13"/>
      <c r="EI141" s="13"/>
      <c r="EJ141" s="13"/>
      <c r="EK141" s="13"/>
      <c r="EL141" s="13"/>
      <c r="EM141" s="13"/>
      <c r="EN141" s="13"/>
      <c r="EO141" s="13"/>
      <c r="EP141" s="13"/>
      <c r="EQ141" s="13"/>
      <c r="ER141" s="13"/>
      <c r="ES141" s="13"/>
      <c r="ET141" s="13"/>
      <c r="EU141" s="13"/>
      <c r="EV141" s="13"/>
      <c r="EW141" s="13"/>
      <c r="EX141" s="13"/>
      <c r="EY141" s="13"/>
      <c r="EZ141" s="13"/>
      <c r="FA141" s="13"/>
      <c r="FB141" s="13"/>
      <c r="FC141" s="13"/>
      <c r="FD141" s="13"/>
      <c r="FE141" s="13"/>
      <c r="FF141" s="13"/>
      <c r="FG141" s="13"/>
      <c r="FH141" s="13"/>
      <c r="FI141" s="13"/>
      <c r="FJ141" s="13"/>
      <c r="FK141" s="13"/>
      <c r="FL141" s="13"/>
      <c r="FM141" s="13"/>
      <c r="FN141" s="13"/>
      <c r="FO141" s="13"/>
      <c r="FP141" s="13"/>
      <c r="FQ141" s="13"/>
      <c r="FR141" s="13"/>
      <c r="FS141" s="13"/>
      <c r="FT141" s="13"/>
      <c r="FU141" s="13"/>
      <c r="FV141" s="13"/>
      <c r="FW141" s="13"/>
      <c r="FX141" s="13"/>
      <c r="FY141" s="13"/>
      <c r="FZ141" s="13"/>
      <c r="GA141" s="13"/>
      <c r="GB141" s="13"/>
      <c r="GC141" s="13"/>
      <c r="GD141" s="13"/>
      <c r="GE141" s="13"/>
      <c r="GF141" s="13"/>
      <c r="GG141" s="13"/>
      <c r="GH141" s="13"/>
      <c r="GI141" s="13"/>
      <c r="GJ141" s="13"/>
      <c r="GK141" s="13"/>
      <c r="GL141" s="13"/>
      <c r="GM141" s="13"/>
      <c r="GN141" s="13"/>
      <c r="GO141" s="13"/>
      <c r="GP141" s="13"/>
      <c r="GQ141" s="13"/>
      <c r="GR141" s="13"/>
      <c r="GS141" s="13"/>
      <c r="GT141" s="13"/>
      <c r="GU141" s="13"/>
      <c r="GV141" s="13"/>
      <c r="GW141" s="13"/>
      <c r="GX141" s="13"/>
      <c r="GY141" s="13"/>
      <c r="GZ141" s="13"/>
      <c r="HA141" s="13"/>
      <c r="HB141" s="13"/>
      <c r="HC141" s="13"/>
      <c r="HD141" s="13"/>
      <c r="HE141" s="13"/>
      <c r="HF141" s="13"/>
      <c r="HG141" s="13"/>
      <c r="HH141" s="13"/>
      <c r="HI141" s="13"/>
      <c r="HJ141" s="13"/>
      <c r="HK141" s="13"/>
      <c r="HL141" s="13"/>
      <c r="HM141" s="13"/>
      <c r="HN141" s="13"/>
      <c r="HO141" s="13"/>
      <c r="HP141" s="13"/>
      <c r="HQ141" s="13"/>
      <c r="HR141" s="13"/>
      <c r="HS141" s="13"/>
      <c r="HT141" s="13"/>
      <c r="HU141" s="13"/>
      <c r="HV141" s="13"/>
      <c r="HW141" s="13"/>
      <c r="HX141" s="13"/>
      <c r="HY141" s="13"/>
      <c r="HZ141" s="13"/>
      <c r="IA141" s="13"/>
      <c r="IB141" s="13"/>
      <c r="IC141" s="13"/>
      <c r="ID141" s="13"/>
      <c r="IE141" s="13"/>
      <c r="IF141" s="13"/>
      <c r="IG141" s="13"/>
      <c r="IH141" s="13"/>
      <c r="II141" s="13"/>
      <c r="IJ141" s="13"/>
    </row>
    <row r="142" spans="1:244" s="14" customFormat="1" ht="37.5" hidden="1" customHeight="1" x14ac:dyDescent="0.3">
      <c r="A142" s="55" t="s">
        <v>105</v>
      </c>
      <c r="B142" s="80" t="s">
        <v>110</v>
      </c>
      <c r="C142" s="67"/>
      <c r="D142" s="67"/>
      <c r="E142" s="67"/>
      <c r="F142" s="64" t="e">
        <f t="shared" si="37"/>
        <v>#DIV/0!</v>
      </c>
      <c r="G142" s="63">
        <f t="shared" si="38"/>
        <v>0</v>
      </c>
      <c r="H142" s="67"/>
      <c r="I142" s="67"/>
      <c r="J142" s="71"/>
      <c r="K142" s="65"/>
      <c r="L142" s="63"/>
      <c r="M142" s="71">
        <f t="shared" si="39"/>
        <v>0</v>
      </c>
      <c r="N142" s="71">
        <f t="shared" si="39"/>
        <v>0</v>
      </c>
      <c r="O142" s="71">
        <f t="shared" si="39"/>
        <v>0</v>
      </c>
      <c r="P142" s="74" t="e">
        <f t="shared" si="40"/>
        <v>#DIV/0!</v>
      </c>
      <c r="Q142" s="71">
        <f t="shared" si="41"/>
        <v>0</v>
      </c>
      <c r="R142" s="15"/>
      <c r="S142" s="15"/>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c r="BO142" s="13"/>
      <c r="BP142" s="13"/>
      <c r="BQ142" s="13"/>
      <c r="BR142" s="13"/>
      <c r="BS142" s="13"/>
      <c r="BT142" s="13"/>
      <c r="BU142" s="13"/>
      <c r="BV142" s="13"/>
      <c r="BW142" s="13"/>
      <c r="BX142" s="13"/>
      <c r="BY142" s="13"/>
      <c r="BZ142" s="13"/>
      <c r="CA142" s="13"/>
      <c r="CB142" s="13"/>
      <c r="CC142" s="13"/>
      <c r="CD142" s="13"/>
      <c r="CE142" s="13"/>
      <c r="CF142" s="13"/>
      <c r="CG142" s="13"/>
      <c r="CH142" s="13"/>
      <c r="CI142" s="13"/>
      <c r="CJ142" s="13"/>
      <c r="CK142" s="13"/>
      <c r="CL142" s="13"/>
      <c r="CM142" s="13"/>
      <c r="CN142" s="13"/>
      <c r="CO142" s="13"/>
      <c r="CP142" s="13"/>
      <c r="CQ142" s="13"/>
      <c r="CR142" s="13"/>
      <c r="CS142" s="13"/>
      <c r="CT142" s="13"/>
      <c r="CU142" s="13"/>
      <c r="CV142" s="13"/>
      <c r="CW142" s="13"/>
      <c r="CX142" s="13"/>
      <c r="CY142" s="13"/>
      <c r="CZ142" s="13"/>
      <c r="DA142" s="13"/>
      <c r="DB142" s="13"/>
      <c r="DC142" s="13"/>
      <c r="DD142" s="13"/>
      <c r="DE142" s="13"/>
      <c r="DF142" s="13"/>
      <c r="DG142" s="13"/>
      <c r="DH142" s="13"/>
      <c r="DI142" s="13"/>
      <c r="DJ142" s="13"/>
      <c r="DK142" s="13"/>
      <c r="DL142" s="13"/>
      <c r="DM142" s="13"/>
      <c r="DN142" s="13"/>
      <c r="DO142" s="13"/>
      <c r="DP142" s="13"/>
      <c r="DQ142" s="13"/>
      <c r="DR142" s="13"/>
      <c r="DS142" s="13"/>
      <c r="DT142" s="13"/>
      <c r="DU142" s="13"/>
      <c r="DV142" s="13"/>
      <c r="DW142" s="13"/>
      <c r="DX142" s="13"/>
      <c r="DY142" s="13"/>
      <c r="DZ142" s="13"/>
      <c r="EA142" s="13"/>
      <c r="EB142" s="13"/>
      <c r="EC142" s="13"/>
      <c r="ED142" s="13"/>
      <c r="EE142" s="13"/>
      <c r="EF142" s="13"/>
      <c r="EG142" s="13"/>
      <c r="EH142" s="13"/>
      <c r="EI142" s="13"/>
      <c r="EJ142" s="13"/>
      <c r="EK142" s="13"/>
      <c r="EL142" s="13"/>
      <c r="EM142" s="13"/>
      <c r="EN142" s="13"/>
      <c r="EO142" s="13"/>
      <c r="EP142" s="13"/>
      <c r="EQ142" s="13"/>
      <c r="ER142" s="13"/>
      <c r="ES142" s="13"/>
      <c r="ET142" s="13"/>
      <c r="EU142" s="13"/>
      <c r="EV142" s="13"/>
      <c r="EW142" s="13"/>
      <c r="EX142" s="13"/>
      <c r="EY142" s="13"/>
      <c r="EZ142" s="13"/>
      <c r="FA142" s="13"/>
      <c r="FB142" s="13"/>
      <c r="FC142" s="13"/>
      <c r="FD142" s="13"/>
      <c r="FE142" s="13"/>
      <c r="FF142" s="13"/>
      <c r="FG142" s="13"/>
      <c r="FH142" s="13"/>
      <c r="FI142" s="13"/>
      <c r="FJ142" s="13"/>
      <c r="FK142" s="13"/>
      <c r="FL142" s="13"/>
      <c r="FM142" s="13"/>
      <c r="FN142" s="13"/>
      <c r="FO142" s="13"/>
      <c r="FP142" s="13"/>
      <c r="FQ142" s="13"/>
      <c r="FR142" s="13"/>
      <c r="FS142" s="13"/>
      <c r="FT142" s="13"/>
      <c r="FU142" s="13"/>
      <c r="FV142" s="13"/>
      <c r="FW142" s="13"/>
      <c r="FX142" s="13"/>
      <c r="FY142" s="13"/>
      <c r="FZ142" s="13"/>
      <c r="GA142" s="13"/>
      <c r="GB142" s="13"/>
      <c r="GC142" s="13"/>
      <c r="GD142" s="13"/>
      <c r="GE142" s="13"/>
      <c r="GF142" s="13"/>
      <c r="GG142" s="13"/>
      <c r="GH142" s="13"/>
      <c r="GI142" s="13"/>
      <c r="GJ142" s="13"/>
      <c r="GK142" s="13"/>
      <c r="GL142" s="13"/>
      <c r="GM142" s="13"/>
      <c r="GN142" s="13"/>
      <c r="GO142" s="13"/>
      <c r="GP142" s="13"/>
      <c r="GQ142" s="13"/>
      <c r="GR142" s="13"/>
      <c r="GS142" s="13"/>
      <c r="GT142" s="13"/>
      <c r="GU142" s="13"/>
      <c r="GV142" s="13"/>
      <c r="GW142" s="13"/>
      <c r="GX142" s="13"/>
      <c r="GY142" s="13"/>
      <c r="GZ142" s="13"/>
      <c r="HA142" s="13"/>
      <c r="HB142" s="13"/>
      <c r="HC142" s="13"/>
      <c r="HD142" s="13"/>
      <c r="HE142" s="13"/>
      <c r="HF142" s="13"/>
      <c r="HG142" s="13"/>
      <c r="HH142" s="13"/>
      <c r="HI142" s="13"/>
      <c r="HJ142" s="13"/>
      <c r="HK142" s="13"/>
      <c r="HL142" s="13"/>
      <c r="HM142" s="13"/>
      <c r="HN142" s="13"/>
      <c r="HO142" s="13"/>
      <c r="HP142" s="13"/>
      <c r="HQ142" s="13"/>
      <c r="HR142" s="13"/>
      <c r="HS142" s="13"/>
      <c r="HT142" s="13"/>
      <c r="HU142" s="13"/>
      <c r="HV142" s="13"/>
      <c r="HW142" s="13"/>
      <c r="HX142" s="13"/>
      <c r="HY142" s="13"/>
      <c r="HZ142" s="13"/>
      <c r="IA142" s="13"/>
      <c r="IB142" s="13"/>
      <c r="IC142" s="13"/>
      <c r="ID142" s="13"/>
      <c r="IE142" s="13"/>
      <c r="IF142" s="13"/>
      <c r="IG142" s="13"/>
      <c r="IH142" s="13"/>
      <c r="II142" s="13"/>
      <c r="IJ142" s="13"/>
    </row>
    <row r="143" spans="1:244" s="14" customFormat="1" ht="61.5" hidden="1" customHeight="1" x14ac:dyDescent="0.3">
      <c r="A143" s="55" t="s">
        <v>106</v>
      </c>
      <c r="B143" s="80" t="s">
        <v>111</v>
      </c>
      <c r="C143" s="67"/>
      <c r="D143" s="67"/>
      <c r="E143" s="67"/>
      <c r="F143" s="64" t="e">
        <f t="shared" si="37"/>
        <v>#DIV/0!</v>
      </c>
      <c r="G143" s="63">
        <f t="shared" si="38"/>
        <v>0</v>
      </c>
      <c r="H143" s="67"/>
      <c r="I143" s="67"/>
      <c r="J143" s="71"/>
      <c r="K143" s="65"/>
      <c r="L143" s="63"/>
      <c r="M143" s="71">
        <f t="shared" si="39"/>
        <v>0</v>
      </c>
      <c r="N143" s="71">
        <f t="shared" si="39"/>
        <v>0</v>
      </c>
      <c r="O143" s="71">
        <f t="shared" si="39"/>
        <v>0</v>
      </c>
      <c r="P143" s="74" t="e">
        <f t="shared" si="40"/>
        <v>#DIV/0!</v>
      </c>
      <c r="Q143" s="71">
        <f t="shared" si="41"/>
        <v>0</v>
      </c>
      <c r="R143" s="15"/>
      <c r="S143" s="15"/>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c r="BO143" s="13"/>
      <c r="BP143" s="13"/>
      <c r="BQ143" s="13"/>
      <c r="BR143" s="13"/>
      <c r="BS143" s="13"/>
      <c r="BT143" s="13"/>
      <c r="BU143" s="13"/>
      <c r="BV143" s="13"/>
      <c r="BW143" s="13"/>
      <c r="BX143" s="13"/>
      <c r="BY143" s="13"/>
      <c r="BZ143" s="13"/>
      <c r="CA143" s="13"/>
      <c r="CB143" s="13"/>
      <c r="CC143" s="13"/>
      <c r="CD143" s="13"/>
      <c r="CE143" s="13"/>
      <c r="CF143" s="13"/>
      <c r="CG143" s="13"/>
      <c r="CH143" s="13"/>
      <c r="CI143" s="13"/>
      <c r="CJ143" s="13"/>
      <c r="CK143" s="13"/>
      <c r="CL143" s="13"/>
      <c r="CM143" s="13"/>
      <c r="CN143" s="13"/>
      <c r="CO143" s="13"/>
      <c r="CP143" s="13"/>
      <c r="CQ143" s="13"/>
      <c r="CR143" s="13"/>
      <c r="CS143" s="13"/>
      <c r="CT143" s="13"/>
      <c r="CU143" s="13"/>
      <c r="CV143" s="13"/>
      <c r="CW143" s="13"/>
      <c r="CX143" s="13"/>
      <c r="CY143" s="13"/>
      <c r="CZ143" s="13"/>
      <c r="DA143" s="13"/>
      <c r="DB143" s="13"/>
      <c r="DC143" s="13"/>
      <c r="DD143" s="13"/>
      <c r="DE143" s="13"/>
      <c r="DF143" s="13"/>
      <c r="DG143" s="13"/>
      <c r="DH143" s="13"/>
      <c r="DI143" s="13"/>
      <c r="DJ143" s="13"/>
      <c r="DK143" s="13"/>
      <c r="DL143" s="13"/>
      <c r="DM143" s="13"/>
      <c r="DN143" s="13"/>
      <c r="DO143" s="13"/>
      <c r="DP143" s="13"/>
      <c r="DQ143" s="13"/>
      <c r="DR143" s="13"/>
      <c r="DS143" s="13"/>
      <c r="DT143" s="13"/>
      <c r="DU143" s="13"/>
      <c r="DV143" s="13"/>
      <c r="DW143" s="13"/>
      <c r="DX143" s="13"/>
      <c r="DY143" s="13"/>
      <c r="DZ143" s="13"/>
      <c r="EA143" s="13"/>
      <c r="EB143" s="13"/>
      <c r="EC143" s="13"/>
      <c r="ED143" s="13"/>
      <c r="EE143" s="13"/>
      <c r="EF143" s="13"/>
      <c r="EG143" s="13"/>
      <c r="EH143" s="13"/>
      <c r="EI143" s="13"/>
      <c r="EJ143" s="13"/>
      <c r="EK143" s="13"/>
      <c r="EL143" s="13"/>
      <c r="EM143" s="13"/>
      <c r="EN143" s="13"/>
      <c r="EO143" s="13"/>
      <c r="EP143" s="13"/>
      <c r="EQ143" s="13"/>
      <c r="ER143" s="13"/>
      <c r="ES143" s="13"/>
      <c r="ET143" s="13"/>
      <c r="EU143" s="13"/>
      <c r="EV143" s="13"/>
      <c r="EW143" s="13"/>
      <c r="EX143" s="13"/>
      <c r="EY143" s="13"/>
      <c r="EZ143" s="13"/>
      <c r="FA143" s="13"/>
      <c r="FB143" s="13"/>
      <c r="FC143" s="13"/>
      <c r="FD143" s="13"/>
      <c r="FE143" s="13"/>
      <c r="FF143" s="13"/>
      <c r="FG143" s="13"/>
      <c r="FH143" s="13"/>
      <c r="FI143" s="13"/>
      <c r="FJ143" s="13"/>
      <c r="FK143" s="13"/>
      <c r="FL143" s="13"/>
      <c r="FM143" s="13"/>
      <c r="FN143" s="13"/>
      <c r="FO143" s="13"/>
      <c r="FP143" s="13"/>
      <c r="FQ143" s="13"/>
      <c r="FR143" s="13"/>
      <c r="FS143" s="13"/>
      <c r="FT143" s="13"/>
      <c r="FU143" s="13"/>
      <c r="FV143" s="13"/>
      <c r="FW143" s="13"/>
      <c r="FX143" s="13"/>
      <c r="FY143" s="13"/>
      <c r="FZ143" s="13"/>
      <c r="GA143" s="13"/>
      <c r="GB143" s="13"/>
      <c r="GC143" s="13"/>
      <c r="GD143" s="13"/>
      <c r="GE143" s="13"/>
      <c r="GF143" s="13"/>
      <c r="GG143" s="13"/>
      <c r="GH143" s="13"/>
      <c r="GI143" s="13"/>
      <c r="GJ143" s="13"/>
      <c r="GK143" s="13"/>
      <c r="GL143" s="13"/>
      <c r="GM143" s="13"/>
      <c r="GN143" s="13"/>
      <c r="GO143" s="13"/>
      <c r="GP143" s="13"/>
      <c r="GQ143" s="13"/>
      <c r="GR143" s="13"/>
      <c r="GS143" s="13"/>
      <c r="GT143" s="13"/>
      <c r="GU143" s="13"/>
      <c r="GV143" s="13"/>
      <c r="GW143" s="13"/>
      <c r="GX143" s="13"/>
      <c r="GY143" s="13"/>
      <c r="GZ143" s="13"/>
      <c r="HA143" s="13"/>
      <c r="HB143" s="13"/>
      <c r="HC143" s="13"/>
      <c r="HD143" s="13"/>
      <c r="HE143" s="13"/>
      <c r="HF143" s="13"/>
      <c r="HG143" s="13"/>
      <c r="HH143" s="13"/>
      <c r="HI143" s="13"/>
      <c r="HJ143" s="13"/>
      <c r="HK143" s="13"/>
      <c r="HL143" s="13"/>
      <c r="HM143" s="13"/>
      <c r="HN143" s="13"/>
      <c r="HO143" s="13"/>
      <c r="HP143" s="13"/>
      <c r="HQ143" s="13"/>
      <c r="HR143" s="13"/>
      <c r="HS143" s="13"/>
      <c r="HT143" s="13"/>
      <c r="HU143" s="13"/>
      <c r="HV143" s="13"/>
      <c r="HW143" s="13"/>
      <c r="HX143" s="13"/>
      <c r="HY143" s="13"/>
      <c r="HZ143" s="13"/>
      <c r="IA143" s="13"/>
      <c r="IB143" s="13"/>
      <c r="IC143" s="13"/>
      <c r="ID143" s="13"/>
      <c r="IE143" s="13"/>
      <c r="IF143" s="13"/>
      <c r="IG143" s="13"/>
      <c r="IH143" s="13"/>
      <c r="II143" s="13"/>
      <c r="IJ143" s="13"/>
    </row>
    <row r="144" spans="1:244" s="14" customFormat="1" ht="54.75" hidden="1" customHeight="1" x14ac:dyDescent="0.3">
      <c r="A144" s="55" t="s">
        <v>107</v>
      </c>
      <c r="B144" s="80" t="s">
        <v>112</v>
      </c>
      <c r="C144" s="67"/>
      <c r="D144" s="67"/>
      <c r="E144" s="67"/>
      <c r="F144" s="64" t="e">
        <f t="shared" si="37"/>
        <v>#DIV/0!</v>
      </c>
      <c r="G144" s="63">
        <f t="shared" si="38"/>
        <v>0</v>
      </c>
      <c r="H144" s="67"/>
      <c r="I144" s="67"/>
      <c r="J144" s="71"/>
      <c r="K144" s="65"/>
      <c r="L144" s="63"/>
      <c r="M144" s="71">
        <f t="shared" si="39"/>
        <v>0</v>
      </c>
      <c r="N144" s="71">
        <f t="shared" si="39"/>
        <v>0</v>
      </c>
      <c r="O144" s="71">
        <f t="shared" si="39"/>
        <v>0</v>
      </c>
      <c r="P144" s="74" t="e">
        <f t="shared" si="40"/>
        <v>#DIV/0!</v>
      </c>
      <c r="Q144" s="71">
        <f t="shared" si="41"/>
        <v>0</v>
      </c>
      <c r="R144" s="15"/>
      <c r="S144" s="15"/>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c r="BR144" s="13"/>
      <c r="BS144" s="13"/>
      <c r="BT144" s="13"/>
      <c r="BU144" s="13"/>
      <c r="BV144" s="13"/>
      <c r="BW144" s="13"/>
      <c r="BX144" s="13"/>
      <c r="BY144" s="13"/>
      <c r="BZ144" s="13"/>
      <c r="CA144" s="13"/>
      <c r="CB144" s="13"/>
      <c r="CC144" s="13"/>
      <c r="CD144" s="13"/>
      <c r="CE144" s="13"/>
      <c r="CF144" s="13"/>
      <c r="CG144" s="13"/>
      <c r="CH144" s="13"/>
      <c r="CI144" s="13"/>
      <c r="CJ144" s="13"/>
      <c r="CK144" s="13"/>
      <c r="CL144" s="13"/>
      <c r="CM144" s="13"/>
      <c r="CN144" s="13"/>
      <c r="CO144" s="13"/>
      <c r="CP144" s="13"/>
      <c r="CQ144" s="13"/>
      <c r="CR144" s="13"/>
      <c r="CS144" s="13"/>
      <c r="CT144" s="13"/>
      <c r="CU144" s="13"/>
      <c r="CV144" s="13"/>
      <c r="CW144" s="13"/>
      <c r="CX144" s="13"/>
      <c r="CY144" s="13"/>
      <c r="CZ144" s="13"/>
      <c r="DA144" s="13"/>
      <c r="DB144" s="13"/>
      <c r="DC144" s="13"/>
      <c r="DD144" s="13"/>
      <c r="DE144" s="13"/>
      <c r="DF144" s="13"/>
      <c r="DG144" s="13"/>
      <c r="DH144" s="13"/>
      <c r="DI144" s="13"/>
      <c r="DJ144" s="13"/>
      <c r="DK144" s="13"/>
      <c r="DL144" s="13"/>
      <c r="DM144" s="13"/>
      <c r="DN144" s="13"/>
      <c r="DO144" s="13"/>
      <c r="DP144" s="13"/>
      <c r="DQ144" s="13"/>
      <c r="DR144" s="13"/>
      <c r="DS144" s="13"/>
      <c r="DT144" s="13"/>
      <c r="DU144" s="13"/>
      <c r="DV144" s="13"/>
      <c r="DW144" s="13"/>
      <c r="DX144" s="13"/>
      <c r="DY144" s="13"/>
      <c r="DZ144" s="13"/>
      <c r="EA144" s="13"/>
      <c r="EB144" s="13"/>
      <c r="EC144" s="13"/>
      <c r="ED144" s="13"/>
      <c r="EE144" s="13"/>
      <c r="EF144" s="13"/>
      <c r="EG144" s="13"/>
      <c r="EH144" s="13"/>
      <c r="EI144" s="13"/>
      <c r="EJ144" s="13"/>
      <c r="EK144" s="13"/>
      <c r="EL144" s="13"/>
      <c r="EM144" s="13"/>
      <c r="EN144" s="13"/>
      <c r="EO144" s="13"/>
      <c r="EP144" s="13"/>
      <c r="EQ144" s="13"/>
      <c r="ER144" s="13"/>
      <c r="ES144" s="13"/>
      <c r="ET144" s="13"/>
      <c r="EU144" s="13"/>
      <c r="EV144" s="13"/>
      <c r="EW144" s="13"/>
      <c r="EX144" s="13"/>
      <c r="EY144" s="13"/>
      <c r="EZ144" s="13"/>
      <c r="FA144" s="13"/>
      <c r="FB144" s="13"/>
      <c r="FC144" s="13"/>
      <c r="FD144" s="13"/>
      <c r="FE144" s="13"/>
      <c r="FF144" s="13"/>
      <c r="FG144" s="13"/>
      <c r="FH144" s="13"/>
      <c r="FI144" s="13"/>
      <c r="FJ144" s="13"/>
      <c r="FK144" s="13"/>
      <c r="FL144" s="13"/>
      <c r="FM144" s="13"/>
      <c r="FN144" s="13"/>
      <c r="FO144" s="13"/>
      <c r="FP144" s="13"/>
      <c r="FQ144" s="13"/>
      <c r="FR144" s="13"/>
      <c r="FS144" s="13"/>
      <c r="FT144" s="13"/>
      <c r="FU144" s="13"/>
      <c r="FV144" s="13"/>
      <c r="FW144" s="13"/>
      <c r="FX144" s="13"/>
      <c r="FY144" s="13"/>
      <c r="FZ144" s="13"/>
      <c r="GA144" s="13"/>
      <c r="GB144" s="13"/>
      <c r="GC144" s="13"/>
      <c r="GD144" s="13"/>
      <c r="GE144" s="13"/>
      <c r="GF144" s="13"/>
      <c r="GG144" s="13"/>
      <c r="GH144" s="13"/>
      <c r="GI144" s="13"/>
      <c r="GJ144" s="13"/>
      <c r="GK144" s="13"/>
      <c r="GL144" s="13"/>
      <c r="GM144" s="13"/>
      <c r="GN144" s="13"/>
      <c r="GO144" s="13"/>
      <c r="GP144" s="13"/>
      <c r="GQ144" s="13"/>
      <c r="GR144" s="13"/>
      <c r="GS144" s="13"/>
      <c r="GT144" s="13"/>
      <c r="GU144" s="13"/>
      <c r="GV144" s="13"/>
      <c r="GW144" s="13"/>
      <c r="GX144" s="13"/>
      <c r="GY144" s="13"/>
      <c r="GZ144" s="13"/>
      <c r="HA144" s="13"/>
      <c r="HB144" s="13"/>
      <c r="HC144" s="13"/>
      <c r="HD144" s="13"/>
      <c r="HE144" s="13"/>
      <c r="HF144" s="13"/>
      <c r="HG144" s="13"/>
      <c r="HH144" s="13"/>
      <c r="HI144" s="13"/>
      <c r="HJ144" s="13"/>
      <c r="HK144" s="13"/>
      <c r="HL144" s="13"/>
      <c r="HM144" s="13"/>
      <c r="HN144" s="13"/>
      <c r="HO144" s="13"/>
      <c r="HP144" s="13"/>
      <c r="HQ144" s="13"/>
      <c r="HR144" s="13"/>
      <c r="HS144" s="13"/>
      <c r="HT144" s="13"/>
      <c r="HU144" s="13"/>
      <c r="HV144" s="13"/>
      <c r="HW144" s="13"/>
      <c r="HX144" s="13"/>
      <c r="HY144" s="13"/>
      <c r="HZ144" s="13"/>
      <c r="IA144" s="13"/>
      <c r="IB144" s="13"/>
      <c r="IC144" s="13"/>
      <c r="ID144" s="13"/>
      <c r="IE144" s="13"/>
      <c r="IF144" s="13"/>
      <c r="IG144" s="13"/>
      <c r="IH144" s="13"/>
      <c r="II144" s="13"/>
      <c r="IJ144" s="13"/>
    </row>
    <row r="145" spans="1:244" s="14" customFormat="1" ht="39.75" hidden="1" customHeight="1" x14ac:dyDescent="0.3">
      <c r="A145" s="55" t="s">
        <v>175</v>
      </c>
      <c r="B145" s="80" t="s">
        <v>176</v>
      </c>
      <c r="C145" s="67"/>
      <c r="D145" s="67"/>
      <c r="E145" s="67"/>
      <c r="F145" s="64" t="e">
        <f t="shared" si="37"/>
        <v>#DIV/0!</v>
      </c>
      <c r="G145" s="63">
        <f t="shared" si="38"/>
        <v>0</v>
      </c>
      <c r="H145" s="67"/>
      <c r="I145" s="67"/>
      <c r="J145" s="71"/>
      <c r="K145" s="65"/>
      <c r="L145" s="63"/>
      <c r="M145" s="71">
        <f t="shared" si="39"/>
        <v>0</v>
      </c>
      <c r="N145" s="71">
        <f t="shared" si="39"/>
        <v>0</v>
      </c>
      <c r="O145" s="71">
        <f t="shared" si="39"/>
        <v>0</v>
      </c>
      <c r="P145" s="74" t="e">
        <f t="shared" si="40"/>
        <v>#DIV/0!</v>
      </c>
      <c r="Q145" s="71">
        <f t="shared" si="41"/>
        <v>0</v>
      </c>
      <c r="R145" s="15"/>
      <c r="S145" s="15"/>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c r="BR145" s="13"/>
      <c r="BS145" s="13"/>
      <c r="BT145" s="13"/>
      <c r="BU145" s="13"/>
      <c r="BV145" s="13"/>
      <c r="BW145" s="13"/>
      <c r="BX145" s="13"/>
      <c r="BY145" s="13"/>
      <c r="BZ145" s="13"/>
      <c r="CA145" s="13"/>
      <c r="CB145" s="13"/>
      <c r="CC145" s="13"/>
      <c r="CD145" s="13"/>
      <c r="CE145" s="13"/>
      <c r="CF145" s="13"/>
      <c r="CG145" s="13"/>
      <c r="CH145" s="13"/>
      <c r="CI145" s="13"/>
      <c r="CJ145" s="13"/>
      <c r="CK145" s="13"/>
      <c r="CL145" s="13"/>
      <c r="CM145" s="13"/>
      <c r="CN145" s="13"/>
      <c r="CO145" s="13"/>
      <c r="CP145" s="13"/>
      <c r="CQ145" s="13"/>
      <c r="CR145" s="13"/>
      <c r="CS145" s="13"/>
      <c r="CT145" s="13"/>
      <c r="CU145" s="13"/>
      <c r="CV145" s="13"/>
      <c r="CW145" s="13"/>
      <c r="CX145" s="13"/>
      <c r="CY145" s="13"/>
      <c r="CZ145" s="13"/>
      <c r="DA145" s="13"/>
      <c r="DB145" s="13"/>
      <c r="DC145" s="13"/>
      <c r="DD145" s="13"/>
      <c r="DE145" s="13"/>
      <c r="DF145" s="13"/>
      <c r="DG145" s="13"/>
      <c r="DH145" s="13"/>
      <c r="DI145" s="13"/>
      <c r="DJ145" s="13"/>
      <c r="DK145" s="13"/>
      <c r="DL145" s="13"/>
      <c r="DM145" s="13"/>
      <c r="DN145" s="13"/>
      <c r="DO145" s="13"/>
      <c r="DP145" s="13"/>
      <c r="DQ145" s="13"/>
      <c r="DR145" s="13"/>
      <c r="DS145" s="13"/>
      <c r="DT145" s="13"/>
      <c r="DU145" s="13"/>
      <c r="DV145" s="13"/>
      <c r="DW145" s="13"/>
      <c r="DX145" s="13"/>
      <c r="DY145" s="13"/>
      <c r="DZ145" s="13"/>
      <c r="EA145" s="13"/>
      <c r="EB145" s="13"/>
      <c r="EC145" s="13"/>
      <c r="ED145" s="13"/>
      <c r="EE145" s="13"/>
      <c r="EF145" s="13"/>
      <c r="EG145" s="13"/>
      <c r="EH145" s="13"/>
      <c r="EI145" s="13"/>
      <c r="EJ145" s="13"/>
      <c r="EK145" s="13"/>
      <c r="EL145" s="13"/>
      <c r="EM145" s="13"/>
      <c r="EN145" s="13"/>
      <c r="EO145" s="13"/>
      <c r="EP145" s="13"/>
      <c r="EQ145" s="13"/>
      <c r="ER145" s="13"/>
      <c r="ES145" s="13"/>
      <c r="ET145" s="13"/>
      <c r="EU145" s="13"/>
      <c r="EV145" s="13"/>
      <c r="EW145" s="13"/>
      <c r="EX145" s="13"/>
      <c r="EY145" s="13"/>
      <c r="EZ145" s="13"/>
      <c r="FA145" s="13"/>
      <c r="FB145" s="13"/>
      <c r="FC145" s="13"/>
      <c r="FD145" s="13"/>
      <c r="FE145" s="13"/>
      <c r="FF145" s="13"/>
      <c r="FG145" s="13"/>
      <c r="FH145" s="13"/>
      <c r="FI145" s="13"/>
      <c r="FJ145" s="13"/>
      <c r="FK145" s="13"/>
      <c r="FL145" s="13"/>
      <c r="FM145" s="13"/>
      <c r="FN145" s="13"/>
      <c r="FO145" s="13"/>
      <c r="FP145" s="13"/>
      <c r="FQ145" s="13"/>
      <c r="FR145" s="13"/>
      <c r="FS145" s="13"/>
      <c r="FT145" s="13"/>
      <c r="FU145" s="13"/>
      <c r="FV145" s="13"/>
      <c r="FW145" s="13"/>
      <c r="FX145" s="13"/>
      <c r="FY145" s="13"/>
      <c r="FZ145" s="13"/>
      <c r="GA145" s="13"/>
      <c r="GB145" s="13"/>
      <c r="GC145" s="13"/>
      <c r="GD145" s="13"/>
      <c r="GE145" s="13"/>
      <c r="GF145" s="13"/>
      <c r="GG145" s="13"/>
      <c r="GH145" s="13"/>
      <c r="GI145" s="13"/>
      <c r="GJ145" s="13"/>
      <c r="GK145" s="13"/>
      <c r="GL145" s="13"/>
      <c r="GM145" s="13"/>
      <c r="GN145" s="13"/>
      <c r="GO145" s="13"/>
      <c r="GP145" s="13"/>
      <c r="GQ145" s="13"/>
      <c r="GR145" s="13"/>
      <c r="GS145" s="13"/>
      <c r="GT145" s="13"/>
      <c r="GU145" s="13"/>
      <c r="GV145" s="13"/>
      <c r="GW145" s="13"/>
      <c r="GX145" s="13"/>
      <c r="GY145" s="13"/>
      <c r="GZ145" s="13"/>
      <c r="HA145" s="13"/>
      <c r="HB145" s="13"/>
      <c r="HC145" s="13"/>
      <c r="HD145" s="13"/>
      <c r="HE145" s="13"/>
      <c r="HF145" s="13"/>
      <c r="HG145" s="13"/>
      <c r="HH145" s="13"/>
      <c r="HI145" s="13"/>
      <c r="HJ145" s="13"/>
      <c r="HK145" s="13"/>
      <c r="HL145" s="13"/>
      <c r="HM145" s="13"/>
      <c r="HN145" s="13"/>
      <c r="HO145" s="13"/>
      <c r="HP145" s="13"/>
      <c r="HQ145" s="13"/>
      <c r="HR145" s="13"/>
      <c r="HS145" s="13"/>
      <c r="HT145" s="13"/>
      <c r="HU145" s="13"/>
      <c r="HV145" s="13"/>
      <c r="HW145" s="13"/>
      <c r="HX145" s="13"/>
      <c r="HY145" s="13"/>
      <c r="HZ145" s="13"/>
      <c r="IA145" s="13"/>
      <c r="IB145" s="13"/>
      <c r="IC145" s="13"/>
      <c r="ID145" s="13"/>
      <c r="IE145" s="13"/>
      <c r="IF145" s="13"/>
      <c r="IG145" s="13"/>
      <c r="IH145" s="13"/>
      <c r="II145" s="13"/>
      <c r="IJ145" s="13"/>
    </row>
    <row r="146" spans="1:244" s="14" customFormat="1" ht="47.25" customHeight="1" x14ac:dyDescent="0.3">
      <c r="A146" s="162" t="s">
        <v>53</v>
      </c>
      <c r="B146" s="190" t="s">
        <v>113</v>
      </c>
      <c r="C146" s="71">
        <v>12400</v>
      </c>
      <c r="D146" s="71">
        <v>7638</v>
      </c>
      <c r="E146" s="71">
        <v>0</v>
      </c>
      <c r="F146" s="72">
        <f t="shared" si="37"/>
        <v>0</v>
      </c>
      <c r="G146" s="71">
        <f t="shared" si="38"/>
        <v>-7638</v>
      </c>
      <c r="H146" s="71"/>
      <c r="I146" s="71"/>
      <c r="J146" s="71"/>
      <c r="K146" s="65"/>
      <c r="L146" s="63"/>
      <c r="M146" s="71">
        <f t="shared" si="39"/>
        <v>12400</v>
      </c>
      <c r="N146" s="71">
        <f t="shared" si="39"/>
        <v>7638</v>
      </c>
      <c r="O146" s="71">
        <f t="shared" si="39"/>
        <v>0</v>
      </c>
      <c r="P146" s="74">
        <f t="shared" si="40"/>
        <v>0</v>
      </c>
      <c r="Q146" s="71">
        <f t="shared" si="41"/>
        <v>-7638</v>
      </c>
      <c r="R146" s="15"/>
      <c r="S146" s="15"/>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c r="BS146" s="13"/>
      <c r="BT146" s="13"/>
      <c r="BU146" s="13"/>
      <c r="BV146" s="13"/>
      <c r="BW146" s="13"/>
      <c r="BX146" s="13"/>
      <c r="BY146" s="13"/>
      <c r="BZ146" s="13"/>
      <c r="CA146" s="13"/>
      <c r="CB146" s="13"/>
      <c r="CC146" s="13"/>
      <c r="CD146" s="13"/>
      <c r="CE146" s="13"/>
      <c r="CF146" s="13"/>
      <c r="CG146" s="13"/>
      <c r="CH146" s="13"/>
      <c r="CI146" s="13"/>
      <c r="CJ146" s="13"/>
      <c r="CK146" s="13"/>
      <c r="CL146" s="13"/>
      <c r="CM146" s="13"/>
      <c r="CN146" s="13"/>
      <c r="CO146" s="13"/>
      <c r="CP146" s="13"/>
      <c r="CQ146" s="13"/>
      <c r="CR146" s="13"/>
      <c r="CS146" s="13"/>
      <c r="CT146" s="13"/>
      <c r="CU146" s="13"/>
      <c r="CV146" s="13"/>
      <c r="CW146" s="13"/>
      <c r="CX146" s="13"/>
      <c r="CY146" s="13"/>
      <c r="CZ146" s="13"/>
      <c r="DA146" s="13"/>
      <c r="DB146" s="13"/>
      <c r="DC146" s="13"/>
      <c r="DD146" s="13"/>
      <c r="DE146" s="13"/>
      <c r="DF146" s="13"/>
      <c r="DG146" s="13"/>
      <c r="DH146" s="13"/>
      <c r="DI146" s="13"/>
      <c r="DJ146" s="13"/>
      <c r="DK146" s="13"/>
      <c r="DL146" s="13"/>
      <c r="DM146" s="13"/>
      <c r="DN146" s="13"/>
      <c r="DO146" s="13"/>
      <c r="DP146" s="13"/>
      <c r="DQ146" s="13"/>
      <c r="DR146" s="13"/>
      <c r="DS146" s="13"/>
      <c r="DT146" s="13"/>
      <c r="DU146" s="13"/>
      <c r="DV146" s="13"/>
      <c r="DW146" s="13"/>
      <c r="DX146" s="13"/>
      <c r="DY146" s="13"/>
      <c r="DZ146" s="13"/>
      <c r="EA146" s="13"/>
      <c r="EB146" s="13"/>
      <c r="EC146" s="13"/>
      <c r="ED146" s="13"/>
      <c r="EE146" s="13"/>
      <c r="EF146" s="13"/>
      <c r="EG146" s="13"/>
      <c r="EH146" s="13"/>
      <c r="EI146" s="13"/>
      <c r="EJ146" s="13"/>
      <c r="EK146" s="13"/>
      <c r="EL146" s="13"/>
      <c r="EM146" s="13"/>
      <c r="EN146" s="13"/>
      <c r="EO146" s="13"/>
      <c r="EP146" s="13"/>
      <c r="EQ146" s="13"/>
      <c r="ER146" s="13"/>
      <c r="ES146" s="13"/>
      <c r="ET146" s="13"/>
      <c r="EU146" s="13"/>
      <c r="EV146" s="13"/>
      <c r="EW146" s="13"/>
      <c r="EX146" s="13"/>
      <c r="EY146" s="13"/>
      <c r="EZ146" s="13"/>
      <c r="FA146" s="13"/>
      <c r="FB146" s="13"/>
      <c r="FC146" s="13"/>
      <c r="FD146" s="13"/>
      <c r="FE146" s="13"/>
      <c r="FF146" s="13"/>
      <c r="FG146" s="13"/>
      <c r="FH146" s="13"/>
      <c r="FI146" s="13"/>
      <c r="FJ146" s="13"/>
      <c r="FK146" s="13"/>
      <c r="FL146" s="13"/>
      <c r="FM146" s="13"/>
      <c r="FN146" s="13"/>
      <c r="FO146" s="13"/>
      <c r="FP146" s="13"/>
      <c r="FQ146" s="13"/>
      <c r="FR146" s="13"/>
      <c r="FS146" s="13"/>
      <c r="FT146" s="13"/>
      <c r="FU146" s="13"/>
      <c r="FV146" s="13"/>
      <c r="FW146" s="13"/>
      <c r="FX146" s="13"/>
      <c r="FY146" s="13"/>
      <c r="FZ146" s="13"/>
      <c r="GA146" s="13"/>
      <c r="GB146" s="13"/>
      <c r="GC146" s="13"/>
      <c r="GD146" s="13"/>
      <c r="GE146" s="13"/>
      <c r="GF146" s="13"/>
      <c r="GG146" s="13"/>
      <c r="GH146" s="13"/>
      <c r="GI146" s="13"/>
      <c r="GJ146" s="13"/>
      <c r="GK146" s="13"/>
      <c r="GL146" s="13"/>
      <c r="GM146" s="13"/>
      <c r="GN146" s="13"/>
      <c r="GO146" s="13"/>
      <c r="GP146" s="13"/>
      <c r="GQ146" s="13"/>
      <c r="GR146" s="13"/>
      <c r="GS146" s="13"/>
      <c r="GT146" s="13"/>
      <c r="GU146" s="13"/>
      <c r="GV146" s="13"/>
      <c r="GW146" s="13"/>
      <c r="GX146" s="13"/>
      <c r="GY146" s="13"/>
      <c r="GZ146" s="13"/>
      <c r="HA146" s="13"/>
      <c r="HB146" s="13"/>
      <c r="HC146" s="13"/>
      <c r="HD146" s="13"/>
      <c r="HE146" s="13"/>
      <c r="HF146" s="13"/>
      <c r="HG146" s="13"/>
      <c r="HH146" s="13"/>
      <c r="HI146" s="13"/>
      <c r="HJ146" s="13"/>
      <c r="HK146" s="13"/>
      <c r="HL146" s="13"/>
      <c r="HM146" s="13"/>
      <c r="HN146" s="13"/>
      <c r="HO146" s="13"/>
      <c r="HP146" s="13"/>
      <c r="HQ146" s="13"/>
      <c r="HR146" s="13"/>
      <c r="HS146" s="13"/>
      <c r="HT146" s="13"/>
      <c r="HU146" s="13"/>
      <c r="HV146" s="13"/>
      <c r="HW146" s="13"/>
      <c r="HX146" s="13"/>
      <c r="HY146" s="13"/>
      <c r="HZ146" s="13"/>
      <c r="IA146" s="13"/>
      <c r="IB146" s="13"/>
      <c r="IC146" s="13"/>
      <c r="ID146" s="13"/>
      <c r="IE146" s="13"/>
      <c r="IF146" s="13"/>
      <c r="IG146" s="13"/>
      <c r="IH146" s="13"/>
      <c r="II146" s="13"/>
      <c r="IJ146" s="13"/>
    </row>
    <row r="147" spans="1:244" s="14" customFormat="1" ht="42" customHeight="1" x14ac:dyDescent="0.3">
      <c r="A147" s="163" t="s">
        <v>78</v>
      </c>
      <c r="B147" s="164" t="s">
        <v>79</v>
      </c>
      <c r="C147" s="71">
        <f>SUM(C148)</f>
        <v>124974</v>
      </c>
      <c r="D147" s="71">
        <f>SUM(D148)</f>
        <v>53624</v>
      </c>
      <c r="E147" s="71">
        <f>SUM(E148)</f>
        <v>43590</v>
      </c>
      <c r="F147" s="72">
        <f t="shared" si="37"/>
        <v>81.288229151126359</v>
      </c>
      <c r="G147" s="71">
        <f t="shared" si="38"/>
        <v>-10034</v>
      </c>
      <c r="H147" s="71"/>
      <c r="I147" s="71"/>
      <c r="J147" s="71"/>
      <c r="K147" s="65"/>
      <c r="L147" s="63"/>
      <c r="M147" s="71">
        <f t="shared" si="39"/>
        <v>124974</v>
      </c>
      <c r="N147" s="71">
        <f t="shared" si="39"/>
        <v>53624</v>
      </c>
      <c r="O147" s="71">
        <f t="shared" si="39"/>
        <v>43590</v>
      </c>
      <c r="P147" s="74">
        <f t="shared" si="40"/>
        <v>81.288229151126359</v>
      </c>
      <c r="Q147" s="71">
        <f t="shared" si="41"/>
        <v>-10034</v>
      </c>
      <c r="R147" s="15"/>
      <c r="S147" s="15"/>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c r="BR147" s="13"/>
      <c r="BS147" s="13"/>
      <c r="BT147" s="13"/>
      <c r="BU147" s="13"/>
      <c r="BV147" s="13"/>
      <c r="BW147" s="13"/>
      <c r="BX147" s="13"/>
      <c r="BY147" s="13"/>
      <c r="BZ147" s="13"/>
      <c r="CA147" s="13"/>
      <c r="CB147" s="13"/>
      <c r="CC147" s="13"/>
      <c r="CD147" s="13"/>
      <c r="CE147" s="13"/>
      <c r="CF147" s="13"/>
      <c r="CG147" s="13"/>
      <c r="CH147" s="13"/>
      <c r="CI147" s="13"/>
      <c r="CJ147" s="13"/>
      <c r="CK147" s="13"/>
      <c r="CL147" s="13"/>
      <c r="CM147" s="13"/>
      <c r="CN147" s="13"/>
      <c r="CO147" s="13"/>
      <c r="CP147" s="13"/>
      <c r="CQ147" s="13"/>
      <c r="CR147" s="13"/>
      <c r="CS147" s="13"/>
      <c r="CT147" s="13"/>
      <c r="CU147" s="13"/>
      <c r="CV147" s="13"/>
      <c r="CW147" s="13"/>
      <c r="CX147" s="13"/>
      <c r="CY147" s="13"/>
      <c r="CZ147" s="13"/>
      <c r="DA147" s="13"/>
      <c r="DB147" s="13"/>
      <c r="DC147" s="13"/>
      <c r="DD147" s="13"/>
      <c r="DE147" s="13"/>
      <c r="DF147" s="13"/>
      <c r="DG147" s="13"/>
      <c r="DH147" s="13"/>
      <c r="DI147" s="13"/>
      <c r="DJ147" s="13"/>
      <c r="DK147" s="13"/>
      <c r="DL147" s="13"/>
      <c r="DM147" s="13"/>
      <c r="DN147" s="13"/>
      <c r="DO147" s="13"/>
      <c r="DP147" s="13"/>
      <c r="DQ147" s="13"/>
      <c r="DR147" s="13"/>
      <c r="DS147" s="13"/>
      <c r="DT147" s="13"/>
      <c r="DU147" s="13"/>
      <c r="DV147" s="13"/>
      <c r="DW147" s="13"/>
      <c r="DX147" s="13"/>
      <c r="DY147" s="13"/>
      <c r="DZ147" s="13"/>
      <c r="EA147" s="13"/>
      <c r="EB147" s="13"/>
      <c r="EC147" s="13"/>
      <c r="ED147" s="13"/>
      <c r="EE147" s="13"/>
      <c r="EF147" s="13"/>
      <c r="EG147" s="13"/>
      <c r="EH147" s="13"/>
      <c r="EI147" s="13"/>
      <c r="EJ147" s="13"/>
      <c r="EK147" s="13"/>
      <c r="EL147" s="13"/>
      <c r="EM147" s="13"/>
      <c r="EN147" s="13"/>
      <c r="EO147" s="13"/>
      <c r="EP147" s="13"/>
      <c r="EQ147" s="13"/>
      <c r="ER147" s="13"/>
      <c r="ES147" s="13"/>
      <c r="ET147" s="13"/>
      <c r="EU147" s="13"/>
      <c r="EV147" s="13"/>
      <c r="EW147" s="13"/>
      <c r="EX147" s="13"/>
      <c r="EY147" s="13"/>
      <c r="EZ147" s="13"/>
      <c r="FA147" s="13"/>
      <c r="FB147" s="13"/>
      <c r="FC147" s="13"/>
      <c r="FD147" s="13"/>
      <c r="FE147" s="13"/>
      <c r="FF147" s="13"/>
      <c r="FG147" s="13"/>
      <c r="FH147" s="13"/>
      <c r="FI147" s="13"/>
      <c r="FJ147" s="13"/>
      <c r="FK147" s="13"/>
      <c r="FL147" s="13"/>
      <c r="FM147" s="13"/>
      <c r="FN147" s="13"/>
      <c r="FO147" s="13"/>
      <c r="FP147" s="13"/>
      <c r="FQ147" s="13"/>
      <c r="FR147" s="13"/>
      <c r="FS147" s="13"/>
      <c r="FT147" s="13"/>
      <c r="FU147" s="13"/>
      <c r="FV147" s="13"/>
      <c r="FW147" s="13"/>
      <c r="FX147" s="13"/>
      <c r="FY147" s="13"/>
      <c r="FZ147" s="13"/>
      <c r="GA147" s="13"/>
      <c r="GB147" s="13"/>
      <c r="GC147" s="13"/>
      <c r="GD147" s="13"/>
      <c r="GE147" s="13"/>
      <c r="GF147" s="13"/>
      <c r="GG147" s="13"/>
      <c r="GH147" s="13"/>
      <c r="GI147" s="13"/>
      <c r="GJ147" s="13"/>
      <c r="GK147" s="13"/>
      <c r="GL147" s="13"/>
      <c r="GM147" s="13"/>
      <c r="GN147" s="13"/>
      <c r="GO147" s="13"/>
      <c r="GP147" s="13"/>
      <c r="GQ147" s="13"/>
      <c r="GR147" s="13"/>
      <c r="GS147" s="13"/>
      <c r="GT147" s="13"/>
      <c r="GU147" s="13"/>
      <c r="GV147" s="13"/>
      <c r="GW147" s="13"/>
      <c r="GX147" s="13"/>
      <c r="GY147" s="13"/>
      <c r="GZ147" s="13"/>
      <c r="HA147" s="13"/>
      <c r="HB147" s="13"/>
      <c r="HC147" s="13"/>
      <c r="HD147" s="13"/>
      <c r="HE147" s="13"/>
      <c r="HF147" s="13"/>
      <c r="HG147" s="13"/>
      <c r="HH147" s="13"/>
      <c r="HI147" s="13"/>
      <c r="HJ147" s="13"/>
      <c r="HK147" s="13"/>
      <c r="HL147" s="13"/>
      <c r="HM147" s="13"/>
      <c r="HN147" s="13"/>
      <c r="HO147" s="13"/>
      <c r="HP147" s="13"/>
      <c r="HQ147" s="13"/>
      <c r="HR147" s="13"/>
      <c r="HS147" s="13"/>
      <c r="HT147" s="13"/>
      <c r="HU147" s="13"/>
      <c r="HV147" s="13"/>
      <c r="HW147" s="13"/>
      <c r="HX147" s="13"/>
      <c r="HY147" s="13"/>
      <c r="HZ147" s="13"/>
      <c r="IA147" s="13"/>
      <c r="IB147" s="13"/>
      <c r="IC147" s="13"/>
      <c r="ID147" s="13"/>
      <c r="IE147" s="13"/>
      <c r="IF147" s="13"/>
      <c r="IG147" s="13"/>
      <c r="IH147" s="13"/>
      <c r="II147" s="13"/>
      <c r="IJ147" s="13"/>
    </row>
    <row r="148" spans="1:244" s="10" customFormat="1" ht="43.5" customHeight="1" x14ac:dyDescent="0.3">
      <c r="A148" s="55" t="s">
        <v>54</v>
      </c>
      <c r="B148" s="155" t="s">
        <v>55</v>
      </c>
      <c r="C148" s="67">
        <v>124974</v>
      </c>
      <c r="D148" s="67">
        <v>53624</v>
      </c>
      <c r="E148" s="67">
        <v>43590</v>
      </c>
      <c r="F148" s="68">
        <f t="shared" si="37"/>
        <v>81.288229151126359</v>
      </c>
      <c r="G148" s="67">
        <f t="shared" si="38"/>
        <v>-10034</v>
      </c>
      <c r="H148" s="67"/>
      <c r="I148" s="67"/>
      <c r="J148" s="78"/>
      <c r="K148" s="65"/>
      <c r="L148" s="63"/>
      <c r="M148" s="67">
        <f t="shared" si="39"/>
        <v>124974</v>
      </c>
      <c r="N148" s="67">
        <f t="shared" si="39"/>
        <v>53624</v>
      </c>
      <c r="O148" s="67">
        <f t="shared" si="39"/>
        <v>43590</v>
      </c>
      <c r="P148" s="70">
        <f t="shared" si="40"/>
        <v>81.288229151126359</v>
      </c>
      <c r="Q148" s="67">
        <f t="shared" si="41"/>
        <v>-10034</v>
      </c>
      <c r="R148" s="30"/>
      <c r="S148" s="30"/>
    </row>
    <row r="149" spans="1:244" s="10" customFormat="1" ht="43.5" customHeight="1" x14ac:dyDescent="0.3">
      <c r="A149" s="142" t="s">
        <v>114</v>
      </c>
      <c r="B149" s="165" t="s">
        <v>116</v>
      </c>
      <c r="C149" s="71">
        <f>SUM(C151+C150)</f>
        <v>25620076</v>
      </c>
      <c r="D149" s="71">
        <f t="shared" ref="D149:E149" si="53">SUM(D151+D150)</f>
        <v>13647567</v>
      </c>
      <c r="E149" s="71">
        <f t="shared" si="53"/>
        <v>12477716.680000002</v>
      </c>
      <c r="F149" s="72">
        <f t="shared" si="37"/>
        <v>91.428140121971936</v>
      </c>
      <c r="G149" s="71">
        <f t="shared" si="38"/>
        <v>-1169850.3199999984</v>
      </c>
      <c r="H149" s="71">
        <f>SUM(H150)</f>
        <v>14400</v>
      </c>
      <c r="I149" s="71">
        <f t="shared" ref="I149:J149" si="54">SUM(I150)</f>
        <v>14400</v>
      </c>
      <c r="J149" s="71">
        <f t="shared" si="54"/>
        <v>84961.04</v>
      </c>
      <c r="K149" s="73">
        <f t="shared" si="45"/>
        <v>590.00722222222214</v>
      </c>
      <c r="L149" s="71">
        <f t="shared" si="52"/>
        <v>70561.039999999994</v>
      </c>
      <c r="M149" s="71">
        <f t="shared" si="39"/>
        <v>25634476</v>
      </c>
      <c r="N149" s="71">
        <f t="shared" si="39"/>
        <v>13661967</v>
      </c>
      <c r="O149" s="71">
        <f t="shared" si="39"/>
        <v>12562677.720000001</v>
      </c>
      <c r="P149" s="74">
        <f t="shared" si="40"/>
        <v>91.953652940312338</v>
      </c>
      <c r="Q149" s="71">
        <f t="shared" si="41"/>
        <v>-1099289.2799999993</v>
      </c>
      <c r="R149" s="30"/>
      <c r="S149" s="30"/>
    </row>
    <row r="150" spans="1:244" s="10" customFormat="1" ht="104.25" customHeight="1" x14ac:dyDescent="0.3">
      <c r="A150" s="55" t="s">
        <v>370</v>
      </c>
      <c r="B150" s="166" t="s">
        <v>371</v>
      </c>
      <c r="C150" s="67">
        <v>25512326</v>
      </c>
      <c r="D150" s="67">
        <v>13585317</v>
      </c>
      <c r="E150" s="67">
        <v>12427525.300000001</v>
      </c>
      <c r="F150" s="68">
        <f t="shared" si="37"/>
        <v>91.477624703199794</v>
      </c>
      <c r="G150" s="67">
        <f t="shared" si="38"/>
        <v>-1157791.6999999993</v>
      </c>
      <c r="H150" s="67">
        <v>14400</v>
      </c>
      <c r="I150" s="67">
        <v>14400</v>
      </c>
      <c r="J150" s="67">
        <v>84961.04</v>
      </c>
      <c r="K150" s="69">
        <f t="shared" si="45"/>
        <v>590.00722222222214</v>
      </c>
      <c r="L150" s="67">
        <f t="shared" si="52"/>
        <v>70561.039999999994</v>
      </c>
      <c r="M150" s="67">
        <f t="shared" si="39"/>
        <v>25526726</v>
      </c>
      <c r="N150" s="67">
        <f t="shared" si="39"/>
        <v>13599717</v>
      </c>
      <c r="O150" s="67">
        <f t="shared" si="39"/>
        <v>12512486.34</v>
      </c>
      <c r="P150" s="70">
        <f t="shared" si="40"/>
        <v>92.005490555428466</v>
      </c>
      <c r="Q150" s="67">
        <f t="shared" si="41"/>
        <v>-1087230.6600000001</v>
      </c>
      <c r="R150" s="30"/>
      <c r="S150" s="30"/>
    </row>
    <row r="151" spans="1:244" s="10" customFormat="1" ht="34.5" customHeight="1" x14ac:dyDescent="0.3">
      <c r="A151" s="55" t="s">
        <v>115</v>
      </c>
      <c r="B151" s="166" t="s">
        <v>272</v>
      </c>
      <c r="C151" s="67">
        <v>107750</v>
      </c>
      <c r="D151" s="67">
        <v>62250</v>
      </c>
      <c r="E151" s="67">
        <v>50191.38</v>
      </c>
      <c r="F151" s="68">
        <f t="shared" si="37"/>
        <v>80.628722891566269</v>
      </c>
      <c r="G151" s="67">
        <f t="shared" si="38"/>
        <v>-12058.620000000003</v>
      </c>
      <c r="H151" s="67"/>
      <c r="I151" s="67"/>
      <c r="J151" s="78"/>
      <c r="K151" s="69"/>
      <c r="L151" s="67"/>
      <c r="M151" s="67">
        <f t="shared" si="39"/>
        <v>107750</v>
      </c>
      <c r="N151" s="67">
        <f t="shared" si="39"/>
        <v>62250</v>
      </c>
      <c r="O151" s="67">
        <f t="shared" si="39"/>
        <v>50191.38</v>
      </c>
      <c r="P151" s="70">
        <f t="shared" si="40"/>
        <v>80.628722891566269</v>
      </c>
      <c r="Q151" s="67">
        <f t="shared" si="41"/>
        <v>-12058.620000000003</v>
      </c>
      <c r="R151" s="30"/>
      <c r="S151" s="30"/>
    </row>
    <row r="152" spans="1:244" s="10" customFormat="1" ht="39" customHeight="1" x14ac:dyDescent="0.3">
      <c r="A152" s="142" t="s">
        <v>80</v>
      </c>
      <c r="B152" s="167" t="s">
        <v>297</v>
      </c>
      <c r="C152" s="71">
        <f>SUM(C153)</f>
        <v>135750</v>
      </c>
      <c r="D152" s="71">
        <f>SUM(D153)</f>
        <v>69250</v>
      </c>
      <c r="E152" s="71">
        <f>SUM(E153)</f>
        <v>11813</v>
      </c>
      <c r="F152" s="72">
        <f t="shared" si="37"/>
        <v>17.058483754512636</v>
      </c>
      <c r="G152" s="71">
        <f t="shared" si="38"/>
        <v>-57437</v>
      </c>
      <c r="H152" s="71"/>
      <c r="I152" s="71"/>
      <c r="J152" s="71"/>
      <c r="K152" s="69"/>
      <c r="L152" s="67"/>
      <c r="M152" s="71">
        <f t="shared" si="39"/>
        <v>135750</v>
      </c>
      <c r="N152" s="71">
        <f t="shared" si="39"/>
        <v>69250</v>
      </c>
      <c r="O152" s="71">
        <f t="shared" si="39"/>
        <v>11813</v>
      </c>
      <c r="P152" s="74">
        <f t="shared" si="40"/>
        <v>17.058483754512636</v>
      </c>
      <c r="Q152" s="71">
        <f t="shared" si="41"/>
        <v>-57437</v>
      </c>
      <c r="R152" s="30"/>
      <c r="S152" s="30"/>
    </row>
    <row r="153" spans="1:244" s="14" customFormat="1" ht="66.75" customHeight="1" x14ac:dyDescent="0.3">
      <c r="A153" s="55" t="s">
        <v>117</v>
      </c>
      <c r="B153" s="79" t="s">
        <v>118</v>
      </c>
      <c r="C153" s="67">
        <v>135750</v>
      </c>
      <c r="D153" s="67">
        <v>69250</v>
      </c>
      <c r="E153" s="67">
        <v>11813</v>
      </c>
      <c r="F153" s="68">
        <f t="shared" si="37"/>
        <v>17.058483754512636</v>
      </c>
      <c r="G153" s="67">
        <f t="shared" si="38"/>
        <v>-57437</v>
      </c>
      <c r="H153" s="67"/>
      <c r="I153" s="67"/>
      <c r="J153" s="67"/>
      <c r="K153" s="69"/>
      <c r="L153" s="67"/>
      <c r="M153" s="67">
        <f t="shared" si="39"/>
        <v>135750</v>
      </c>
      <c r="N153" s="67">
        <f t="shared" si="39"/>
        <v>69250</v>
      </c>
      <c r="O153" s="67">
        <f t="shared" si="39"/>
        <v>11813</v>
      </c>
      <c r="P153" s="70">
        <f t="shared" si="40"/>
        <v>17.058483754512636</v>
      </c>
      <c r="Q153" s="67">
        <f t="shared" si="41"/>
        <v>-57437</v>
      </c>
      <c r="R153" s="15"/>
      <c r="S153" s="15"/>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c r="BO153" s="13"/>
      <c r="BP153" s="13"/>
      <c r="BQ153" s="13"/>
      <c r="BR153" s="13"/>
      <c r="BS153" s="13"/>
      <c r="BT153" s="13"/>
      <c r="BU153" s="13"/>
      <c r="BV153" s="13"/>
      <c r="BW153" s="13"/>
      <c r="BX153" s="13"/>
      <c r="BY153" s="13"/>
      <c r="BZ153" s="13"/>
      <c r="CA153" s="13"/>
      <c r="CB153" s="13"/>
      <c r="CC153" s="13"/>
      <c r="CD153" s="13"/>
      <c r="CE153" s="13"/>
      <c r="CF153" s="13"/>
      <c r="CG153" s="13"/>
      <c r="CH153" s="13"/>
      <c r="CI153" s="13"/>
      <c r="CJ153" s="13"/>
      <c r="CK153" s="13"/>
      <c r="CL153" s="13"/>
      <c r="CM153" s="13"/>
      <c r="CN153" s="13"/>
      <c r="CO153" s="13"/>
      <c r="CP153" s="13"/>
      <c r="CQ153" s="13"/>
      <c r="CR153" s="13"/>
      <c r="CS153" s="13"/>
      <c r="CT153" s="13"/>
      <c r="CU153" s="13"/>
      <c r="CV153" s="13"/>
      <c r="CW153" s="13"/>
      <c r="CX153" s="13"/>
      <c r="CY153" s="13"/>
      <c r="CZ153" s="13"/>
      <c r="DA153" s="13"/>
      <c r="DB153" s="13"/>
      <c r="DC153" s="13"/>
      <c r="DD153" s="13"/>
      <c r="DE153" s="13"/>
      <c r="DF153" s="13"/>
      <c r="DG153" s="13"/>
      <c r="DH153" s="13"/>
      <c r="DI153" s="13"/>
      <c r="DJ153" s="13"/>
      <c r="DK153" s="13"/>
      <c r="DL153" s="13"/>
      <c r="DM153" s="13"/>
      <c r="DN153" s="13"/>
      <c r="DO153" s="13"/>
      <c r="DP153" s="13"/>
      <c r="DQ153" s="13"/>
      <c r="DR153" s="13"/>
      <c r="DS153" s="13"/>
      <c r="DT153" s="13"/>
      <c r="DU153" s="13"/>
      <c r="DV153" s="13"/>
      <c r="DW153" s="13"/>
      <c r="DX153" s="13"/>
      <c r="DY153" s="13"/>
      <c r="DZ153" s="13"/>
      <c r="EA153" s="13"/>
      <c r="EB153" s="13"/>
      <c r="EC153" s="13"/>
      <c r="ED153" s="13"/>
      <c r="EE153" s="13"/>
      <c r="EF153" s="13"/>
      <c r="EG153" s="13"/>
      <c r="EH153" s="13"/>
      <c r="EI153" s="13"/>
      <c r="EJ153" s="13"/>
      <c r="EK153" s="13"/>
      <c r="EL153" s="13"/>
      <c r="EM153" s="13"/>
      <c r="EN153" s="13"/>
      <c r="EO153" s="13"/>
      <c r="EP153" s="13"/>
      <c r="EQ153" s="13"/>
      <c r="ER153" s="13"/>
      <c r="ES153" s="13"/>
      <c r="ET153" s="13"/>
      <c r="EU153" s="13"/>
      <c r="EV153" s="13"/>
      <c r="EW153" s="13"/>
      <c r="EX153" s="13"/>
      <c r="EY153" s="13"/>
      <c r="EZ153" s="13"/>
      <c r="FA153" s="13"/>
      <c r="FB153" s="13"/>
      <c r="FC153" s="13"/>
      <c r="FD153" s="13"/>
      <c r="FE153" s="13"/>
      <c r="FF153" s="13"/>
      <c r="FG153" s="13"/>
      <c r="FH153" s="13"/>
      <c r="FI153" s="13"/>
      <c r="FJ153" s="13"/>
      <c r="FK153" s="13"/>
      <c r="FL153" s="13"/>
      <c r="FM153" s="13"/>
      <c r="FN153" s="13"/>
      <c r="FO153" s="13"/>
      <c r="FP153" s="13"/>
      <c r="FQ153" s="13"/>
      <c r="FR153" s="13"/>
      <c r="FS153" s="13"/>
      <c r="FT153" s="13"/>
      <c r="FU153" s="13"/>
      <c r="FV153" s="13"/>
      <c r="FW153" s="13"/>
      <c r="FX153" s="13"/>
      <c r="FY153" s="13"/>
      <c r="FZ153" s="13"/>
      <c r="GA153" s="13"/>
      <c r="GB153" s="13"/>
      <c r="GC153" s="13"/>
      <c r="GD153" s="13"/>
      <c r="GE153" s="13"/>
      <c r="GF153" s="13"/>
      <c r="GG153" s="13"/>
      <c r="GH153" s="13"/>
      <c r="GI153" s="13"/>
      <c r="GJ153" s="13"/>
      <c r="GK153" s="13"/>
      <c r="GL153" s="13"/>
      <c r="GM153" s="13"/>
      <c r="GN153" s="13"/>
      <c r="GO153" s="13"/>
      <c r="GP153" s="13"/>
      <c r="GQ153" s="13"/>
      <c r="GR153" s="13"/>
      <c r="GS153" s="13"/>
      <c r="GT153" s="13"/>
      <c r="GU153" s="13"/>
      <c r="GV153" s="13"/>
      <c r="GW153" s="13"/>
      <c r="GX153" s="13"/>
      <c r="GY153" s="13"/>
      <c r="GZ153" s="13"/>
      <c r="HA153" s="13"/>
      <c r="HB153" s="13"/>
      <c r="HC153" s="13"/>
      <c r="HD153" s="13"/>
      <c r="HE153" s="13"/>
      <c r="HF153" s="13"/>
      <c r="HG153" s="13"/>
      <c r="HH153" s="13"/>
      <c r="HI153" s="13"/>
      <c r="HJ153" s="13"/>
      <c r="HK153" s="13"/>
      <c r="HL153" s="13"/>
      <c r="HM153" s="13"/>
      <c r="HN153" s="13"/>
      <c r="HO153" s="13"/>
      <c r="HP153" s="13"/>
      <c r="HQ153" s="13"/>
      <c r="HR153" s="13"/>
      <c r="HS153" s="13"/>
      <c r="HT153" s="13"/>
      <c r="HU153" s="13"/>
      <c r="HV153" s="13"/>
      <c r="HW153" s="13"/>
      <c r="HX153" s="13"/>
      <c r="HY153" s="13"/>
      <c r="HZ153" s="13"/>
      <c r="IA153" s="13"/>
      <c r="IB153" s="13"/>
      <c r="IC153" s="13"/>
      <c r="ID153" s="13"/>
      <c r="IE153" s="13"/>
      <c r="IF153" s="13"/>
      <c r="IG153" s="13"/>
      <c r="IH153" s="13"/>
      <c r="II153" s="13"/>
      <c r="IJ153" s="13"/>
    </row>
    <row r="154" spans="1:244" s="14" customFormat="1" ht="44.25" hidden="1" customHeight="1" x14ac:dyDescent="0.3">
      <c r="A154" s="142" t="s">
        <v>81</v>
      </c>
      <c r="B154" s="143" t="s">
        <v>57</v>
      </c>
      <c r="C154" s="71">
        <v>0</v>
      </c>
      <c r="D154" s="71">
        <v>0</v>
      </c>
      <c r="E154" s="71">
        <v>0</v>
      </c>
      <c r="F154" s="72">
        <v>0</v>
      </c>
      <c r="G154" s="67">
        <f t="shared" si="38"/>
        <v>0</v>
      </c>
      <c r="H154" s="71"/>
      <c r="I154" s="71"/>
      <c r="J154" s="71"/>
      <c r="K154" s="69"/>
      <c r="L154" s="67"/>
      <c r="M154" s="71">
        <f t="shared" si="39"/>
        <v>0</v>
      </c>
      <c r="N154" s="71">
        <f t="shared" si="39"/>
        <v>0</v>
      </c>
      <c r="O154" s="71">
        <f t="shared" si="39"/>
        <v>0</v>
      </c>
      <c r="P154" s="74">
        <v>0</v>
      </c>
      <c r="Q154" s="71">
        <f t="shared" si="41"/>
        <v>0</v>
      </c>
      <c r="R154" s="15"/>
      <c r="S154" s="15"/>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c r="BO154" s="13"/>
      <c r="BP154" s="13"/>
      <c r="BQ154" s="13"/>
      <c r="BR154" s="13"/>
      <c r="BS154" s="13"/>
      <c r="BT154" s="13"/>
      <c r="BU154" s="13"/>
      <c r="BV154" s="13"/>
      <c r="BW154" s="13"/>
      <c r="BX154" s="13"/>
      <c r="BY154" s="13"/>
      <c r="BZ154" s="13"/>
      <c r="CA154" s="13"/>
      <c r="CB154" s="13"/>
      <c r="CC154" s="13"/>
      <c r="CD154" s="13"/>
      <c r="CE154" s="13"/>
      <c r="CF154" s="13"/>
      <c r="CG154" s="13"/>
      <c r="CH154" s="13"/>
      <c r="CI154" s="13"/>
      <c r="CJ154" s="13"/>
      <c r="CK154" s="13"/>
      <c r="CL154" s="13"/>
      <c r="CM154" s="13"/>
      <c r="CN154" s="13"/>
      <c r="CO154" s="13"/>
      <c r="CP154" s="13"/>
      <c r="CQ154" s="13"/>
      <c r="CR154" s="13"/>
      <c r="CS154" s="13"/>
      <c r="CT154" s="13"/>
      <c r="CU154" s="13"/>
      <c r="CV154" s="13"/>
      <c r="CW154" s="13"/>
      <c r="CX154" s="13"/>
      <c r="CY154" s="13"/>
      <c r="CZ154" s="13"/>
      <c r="DA154" s="13"/>
      <c r="DB154" s="13"/>
      <c r="DC154" s="13"/>
      <c r="DD154" s="13"/>
      <c r="DE154" s="13"/>
      <c r="DF154" s="13"/>
      <c r="DG154" s="13"/>
      <c r="DH154" s="13"/>
      <c r="DI154" s="13"/>
      <c r="DJ154" s="13"/>
      <c r="DK154" s="13"/>
      <c r="DL154" s="13"/>
      <c r="DM154" s="13"/>
      <c r="DN154" s="13"/>
      <c r="DO154" s="13"/>
      <c r="DP154" s="13"/>
      <c r="DQ154" s="13"/>
      <c r="DR154" s="13"/>
      <c r="DS154" s="13"/>
      <c r="DT154" s="13"/>
      <c r="DU154" s="13"/>
      <c r="DV154" s="13"/>
      <c r="DW154" s="13"/>
      <c r="DX154" s="13"/>
      <c r="DY154" s="13"/>
      <c r="DZ154" s="13"/>
      <c r="EA154" s="13"/>
      <c r="EB154" s="13"/>
      <c r="EC154" s="13"/>
      <c r="ED154" s="13"/>
      <c r="EE154" s="13"/>
      <c r="EF154" s="13"/>
      <c r="EG154" s="13"/>
      <c r="EH154" s="13"/>
      <c r="EI154" s="13"/>
      <c r="EJ154" s="13"/>
      <c r="EK154" s="13"/>
      <c r="EL154" s="13"/>
      <c r="EM154" s="13"/>
      <c r="EN154" s="13"/>
      <c r="EO154" s="13"/>
      <c r="EP154" s="13"/>
      <c r="EQ154" s="13"/>
      <c r="ER154" s="13"/>
      <c r="ES154" s="13"/>
      <c r="ET154" s="13"/>
      <c r="EU154" s="13"/>
      <c r="EV154" s="13"/>
      <c r="EW154" s="13"/>
      <c r="EX154" s="13"/>
      <c r="EY154" s="13"/>
      <c r="EZ154" s="13"/>
      <c r="FA154" s="13"/>
      <c r="FB154" s="13"/>
      <c r="FC154" s="13"/>
      <c r="FD154" s="13"/>
      <c r="FE154" s="13"/>
      <c r="FF154" s="13"/>
      <c r="FG154" s="13"/>
      <c r="FH154" s="13"/>
      <c r="FI154" s="13"/>
      <c r="FJ154" s="13"/>
      <c r="FK154" s="13"/>
      <c r="FL154" s="13"/>
      <c r="FM154" s="13"/>
      <c r="FN154" s="13"/>
      <c r="FO154" s="13"/>
      <c r="FP154" s="13"/>
      <c r="FQ154" s="13"/>
      <c r="FR154" s="13"/>
      <c r="FS154" s="13"/>
      <c r="FT154" s="13"/>
      <c r="FU154" s="13"/>
      <c r="FV154" s="13"/>
      <c r="FW154" s="13"/>
      <c r="FX154" s="13"/>
      <c r="FY154" s="13"/>
      <c r="FZ154" s="13"/>
      <c r="GA154" s="13"/>
      <c r="GB154" s="13"/>
      <c r="GC154" s="13"/>
      <c r="GD154" s="13"/>
      <c r="GE154" s="13"/>
      <c r="GF154" s="13"/>
      <c r="GG154" s="13"/>
      <c r="GH154" s="13"/>
      <c r="GI154" s="13"/>
      <c r="GJ154" s="13"/>
      <c r="GK154" s="13"/>
      <c r="GL154" s="13"/>
      <c r="GM154" s="13"/>
      <c r="GN154" s="13"/>
      <c r="GO154" s="13"/>
      <c r="GP154" s="13"/>
      <c r="GQ154" s="13"/>
      <c r="GR154" s="13"/>
      <c r="GS154" s="13"/>
      <c r="GT154" s="13"/>
      <c r="GU154" s="13"/>
      <c r="GV154" s="13"/>
      <c r="GW154" s="13"/>
      <c r="GX154" s="13"/>
      <c r="GY154" s="13"/>
      <c r="GZ154" s="13"/>
      <c r="HA154" s="13"/>
      <c r="HB154" s="13"/>
      <c r="HC154" s="13"/>
      <c r="HD154" s="13"/>
      <c r="HE154" s="13"/>
      <c r="HF154" s="13"/>
      <c r="HG154" s="13"/>
      <c r="HH154" s="13"/>
      <c r="HI154" s="13"/>
      <c r="HJ154" s="13"/>
      <c r="HK154" s="13"/>
      <c r="HL154" s="13"/>
      <c r="HM154" s="13"/>
      <c r="HN154" s="13"/>
      <c r="HO154" s="13"/>
      <c r="HP154" s="13"/>
      <c r="HQ154" s="13"/>
      <c r="HR154" s="13"/>
      <c r="HS154" s="13"/>
      <c r="HT154" s="13"/>
      <c r="HU154" s="13"/>
      <c r="HV154" s="13"/>
      <c r="HW154" s="13"/>
      <c r="HX154" s="13"/>
      <c r="HY154" s="13"/>
      <c r="HZ154" s="13"/>
      <c r="IA154" s="13"/>
      <c r="IB154" s="13"/>
      <c r="IC154" s="13"/>
      <c r="ID154" s="13"/>
      <c r="IE154" s="13"/>
      <c r="IF154" s="13"/>
      <c r="IG154" s="13"/>
      <c r="IH154" s="13"/>
      <c r="II154" s="13"/>
      <c r="IJ154" s="13"/>
    </row>
    <row r="155" spans="1:244" s="14" customFormat="1" ht="41.25" hidden="1" customHeight="1" x14ac:dyDescent="0.3">
      <c r="A155" s="55"/>
      <c r="B155" s="155"/>
      <c r="C155" s="78"/>
      <c r="D155" s="78"/>
      <c r="E155" s="78"/>
      <c r="F155" s="64" t="e">
        <f t="shared" si="37"/>
        <v>#DIV/0!</v>
      </c>
      <c r="G155" s="63">
        <f t="shared" si="38"/>
        <v>0</v>
      </c>
      <c r="H155" s="63"/>
      <c r="I155" s="63"/>
      <c r="J155" s="71"/>
      <c r="K155" s="69"/>
      <c r="L155" s="67"/>
      <c r="M155" s="63">
        <f t="shared" si="39"/>
        <v>0</v>
      </c>
      <c r="N155" s="63">
        <f t="shared" si="39"/>
        <v>0</v>
      </c>
      <c r="O155" s="63">
        <f t="shared" si="39"/>
        <v>0</v>
      </c>
      <c r="P155" s="66" t="e">
        <f t="shared" si="40"/>
        <v>#DIV/0!</v>
      </c>
      <c r="Q155" s="63">
        <f t="shared" si="41"/>
        <v>0</v>
      </c>
      <c r="R155" s="15"/>
      <c r="S155" s="15"/>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c r="BO155" s="13"/>
      <c r="BP155" s="13"/>
      <c r="BQ155" s="13"/>
      <c r="BR155" s="13"/>
      <c r="BS155" s="13"/>
      <c r="BT155" s="13"/>
      <c r="BU155" s="13"/>
      <c r="BV155" s="13"/>
      <c r="BW155" s="13"/>
      <c r="BX155" s="13"/>
      <c r="BY155" s="13"/>
      <c r="BZ155" s="13"/>
      <c r="CA155" s="13"/>
      <c r="CB155" s="13"/>
      <c r="CC155" s="13"/>
      <c r="CD155" s="13"/>
      <c r="CE155" s="13"/>
      <c r="CF155" s="13"/>
      <c r="CG155" s="13"/>
      <c r="CH155" s="13"/>
      <c r="CI155" s="13"/>
      <c r="CJ155" s="13"/>
      <c r="CK155" s="13"/>
      <c r="CL155" s="13"/>
      <c r="CM155" s="13"/>
      <c r="CN155" s="13"/>
      <c r="CO155" s="13"/>
      <c r="CP155" s="13"/>
      <c r="CQ155" s="13"/>
      <c r="CR155" s="13"/>
      <c r="CS155" s="13"/>
      <c r="CT155" s="13"/>
      <c r="CU155" s="13"/>
      <c r="CV155" s="13"/>
      <c r="CW155" s="13"/>
      <c r="CX155" s="13"/>
      <c r="CY155" s="13"/>
      <c r="CZ155" s="13"/>
      <c r="DA155" s="13"/>
      <c r="DB155" s="13"/>
      <c r="DC155" s="13"/>
      <c r="DD155" s="13"/>
      <c r="DE155" s="13"/>
      <c r="DF155" s="13"/>
      <c r="DG155" s="13"/>
      <c r="DH155" s="13"/>
      <c r="DI155" s="13"/>
      <c r="DJ155" s="13"/>
      <c r="DK155" s="13"/>
      <c r="DL155" s="13"/>
      <c r="DM155" s="13"/>
      <c r="DN155" s="13"/>
      <c r="DO155" s="13"/>
      <c r="DP155" s="13"/>
      <c r="DQ155" s="13"/>
      <c r="DR155" s="13"/>
      <c r="DS155" s="13"/>
      <c r="DT155" s="13"/>
      <c r="DU155" s="13"/>
      <c r="DV155" s="13"/>
      <c r="DW155" s="13"/>
      <c r="DX155" s="13"/>
      <c r="DY155" s="13"/>
      <c r="DZ155" s="13"/>
      <c r="EA155" s="13"/>
      <c r="EB155" s="13"/>
      <c r="EC155" s="13"/>
      <c r="ED155" s="13"/>
      <c r="EE155" s="13"/>
      <c r="EF155" s="13"/>
      <c r="EG155" s="13"/>
      <c r="EH155" s="13"/>
      <c r="EI155" s="13"/>
      <c r="EJ155" s="13"/>
      <c r="EK155" s="13"/>
      <c r="EL155" s="13"/>
      <c r="EM155" s="13"/>
      <c r="EN155" s="13"/>
      <c r="EO155" s="13"/>
      <c r="EP155" s="13"/>
      <c r="EQ155" s="13"/>
      <c r="ER155" s="13"/>
      <c r="ES155" s="13"/>
      <c r="ET155" s="13"/>
      <c r="EU155" s="13"/>
      <c r="EV155" s="13"/>
      <c r="EW155" s="13"/>
      <c r="EX155" s="13"/>
      <c r="EY155" s="13"/>
      <c r="EZ155" s="13"/>
      <c r="FA155" s="13"/>
      <c r="FB155" s="13"/>
      <c r="FC155" s="13"/>
      <c r="FD155" s="13"/>
      <c r="FE155" s="13"/>
      <c r="FF155" s="13"/>
      <c r="FG155" s="13"/>
      <c r="FH155" s="13"/>
      <c r="FI155" s="13"/>
      <c r="FJ155" s="13"/>
      <c r="FK155" s="13"/>
      <c r="FL155" s="13"/>
      <c r="FM155" s="13"/>
      <c r="FN155" s="13"/>
      <c r="FO155" s="13"/>
      <c r="FP155" s="13"/>
      <c r="FQ155" s="13"/>
      <c r="FR155" s="13"/>
      <c r="FS155" s="13"/>
      <c r="FT155" s="13"/>
      <c r="FU155" s="13"/>
      <c r="FV155" s="13"/>
      <c r="FW155" s="13"/>
      <c r="FX155" s="13"/>
      <c r="FY155" s="13"/>
      <c r="FZ155" s="13"/>
      <c r="GA155" s="13"/>
      <c r="GB155" s="13"/>
      <c r="GC155" s="13"/>
      <c r="GD155" s="13"/>
      <c r="GE155" s="13"/>
      <c r="GF155" s="13"/>
      <c r="GG155" s="13"/>
      <c r="GH155" s="13"/>
      <c r="GI155" s="13"/>
      <c r="GJ155" s="13"/>
      <c r="GK155" s="13"/>
      <c r="GL155" s="13"/>
      <c r="GM155" s="13"/>
      <c r="GN155" s="13"/>
      <c r="GO155" s="13"/>
      <c r="GP155" s="13"/>
      <c r="GQ155" s="13"/>
      <c r="GR155" s="13"/>
      <c r="GS155" s="13"/>
      <c r="GT155" s="13"/>
      <c r="GU155" s="13"/>
      <c r="GV155" s="13"/>
      <c r="GW155" s="13"/>
      <c r="GX155" s="13"/>
      <c r="GY155" s="13"/>
      <c r="GZ155" s="13"/>
      <c r="HA155" s="13"/>
      <c r="HB155" s="13"/>
      <c r="HC155" s="13"/>
      <c r="HD155" s="13"/>
      <c r="HE155" s="13"/>
      <c r="HF155" s="13"/>
      <c r="HG155" s="13"/>
      <c r="HH155" s="13"/>
      <c r="HI155" s="13"/>
      <c r="HJ155" s="13"/>
      <c r="HK155" s="13"/>
      <c r="HL155" s="13"/>
      <c r="HM155" s="13"/>
      <c r="HN155" s="13"/>
      <c r="HO155" s="13"/>
      <c r="HP155" s="13"/>
      <c r="HQ155" s="13"/>
      <c r="HR155" s="13"/>
      <c r="HS155" s="13"/>
      <c r="HT155" s="13"/>
      <c r="HU155" s="13"/>
      <c r="HV155" s="13"/>
      <c r="HW155" s="13"/>
      <c r="HX155" s="13"/>
      <c r="HY155" s="13"/>
      <c r="HZ155" s="13"/>
      <c r="IA155" s="13"/>
      <c r="IB155" s="13"/>
      <c r="IC155" s="13"/>
      <c r="ID155" s="13"/>
      <c r="IE155" s="13"/>
      <c r="IF155" s="13"/>
      <c r="IG155" s="13"/>
      <c r="IH155" s="13"/>
      <c r="II155" s="13"/>
      <c r="IJ155" s="13"/>
    </row>
    <row r="156" spans="1:244" s="14" customFormat="1" ht="123.75" customHeight="1" x14ac:dyDescent="0.3">
      <c r="A156" s="142" t="s">
        <v>56</v>
      </c>
      <c r="B156" s="190" t="s">
        <v>119</v>
      </c>
      <c r="C156" s="168">
        <v>3061160</v>
      </c>
      <c r="D156" s="168">
        <v>1559537</v>
      </c>
      <c r="E156" s="168">
        <v>1505114.43</v>
      </c>
      <c r="F156" s="72">
        <f t="shared" si="37"/>
        <v>96.510338004164055</v>
      </c>
      <c r="G156" s="71">
        <f t="shared" si="38"/>
        <v>-54422.570000000065</v>
      </c>
      <c r="H156" s="71"/>
      <c r="I156" s="71"/>
      <c r="J156" s="71"/>
      <c r="K156" s="69"/>
      <c r="L156" s="67"/>
      <c r="M156" s="71">
        <f t="shared" si="39"/>
        <v>3061160</v>
      </c>
      <c r="N156" s="71">
        <f t="shared" si="39"/>
        <v>1559537</v>
      </c>
      <c r="O156" s="71">
        <f t="shared" si="39"/>
        <v>1505114.43</v>
      </c>
      <c r="P156" s="74">
        <f t="shared" si="40"/>
        <v>96.510338004164055</v>
      </c>
      <c r="Q156" s="71">
        <f t="shared" si="41"/>
        <v>-54422.570000000065</v>
      </c>
      <c r="R156" s="15"/>
      <c r="S156" s="15"/>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c r="BR156" s="13"/>
      <c r="BS156" s="13"/>
      <c r="BT156" s="13"/>
      <c r="BU156" s="13"/>
      <c r="BV156" s="13"/>
      <c r="BW156" s="13"/>
      <c r="BX156" s="13"/>
      <c r="BY156" s="13"/>
      <c r="BZ156" s="13"/>
      <c r="CA156" s="13"/>
      <c r="CB156" s="13"/>
      <c r="CC156" s="13"/>
      <c r="CD156" s="13"/>
      <c r="CE156" s="13"/>
      <c r="CF156" s="13"/>
      <c r="CG156" s="13"/>
      <c r="CH156" s="13"/>
      <c r="CI156" s="13"/>
      <c r="CJ156" s="13"/>
      <c r="CK156" s="13"/>
      <c r="CL156" s="13"/>
      <c r="CM156" s="13"/>
      <c r="CN156" s="13"/>
      <c r="CO156" s="13"/>
      <c r="CP156" s="13"/>
      <c r="CQ156" s="13"/>
      <c r="CR156" s="13"/>
      <c r="CS156" s="13"/>
      <c r="CT156" s="13"/>
      <c r="CU156" s="13"/>
      <c r="CV156" s="13"/>
      <c r="CW156" s="13"/>
      <c r="CX156" s="13"/>
      <c r="CY156" s="13"/>
      <c r="CZ156" s="13"/>
      <c r="DA156" s="13"/>
      <c r="DB156" s="13"/>
      <c r="DC156" s="13"/>
      <c r="DD156" s="13"/>
      <c r="DE156" s="13"/>
      <c r="DF156" s="13"/>
      <c r="DG156" s="13"/>
      <c r="DH156" s="13"/>
      <c r="DI156" s="13"/>
      <c r="DJ156" s="13"/>
      <c r="DK156" s="13"/>
      <c r="DL156" s="13"/>
      <c r="DM156" s="13"/>
      <c r="DN156" s="13"/>
      <c r="DO156" s="13"/>
      <c r="DP156" s="13"/>
      <c r="DQ156" s="13"/>
      <c r="DR156" s="13"/>
      <c r="DS156" s="13"/>
      <c r="DT156" s="13"/>
      <c r="DU156" s="13"/>
      <c r="DV156" s="13"/>
      <c r="DW156" s="13"/>
      <c r="DX156" s="13"/>
      <c r="DY156" s="13"/>
      <c r="DZ156" s="13"/>
      <c r="EA156" s="13"/>
      <c r="EB156" s="13"/>
      <c r="EC156" s="13"/>
      <c r="ED156" s="13"/>
      <c r="EE156" s="13"/>
      <c r="EF156" s="13"/>
      <c r="EG156" s="13"/>
      <c r="EH156" s="13"/>
      <c r="EI156" s="13"/>
      <c r="EJ156" s="13"/>
      <c r="EK156" s="13"/>
      <c r="EL156" s="13"/>
      <c r="EM156" s="13"/>
      <c r="EN156" s="13"/>
      <c r="EO156" s="13"/>
      <c r="EP156" s="13"/>
      <c r="EQ156" s="13"/>
      <c r="ER156" s="13"/>
      <c r="ES156" s="13"/>
      <c r="ET156" s="13"/>
      <c r="EU156" s="13"/>
      <c r="EV156" s="13"/>
      <c r="EW156" s="13"/>
      <c r="EX156" s="13"/>
      <c r="EY156" s="13"/>
      <c r="EZ156" s="13"/>
      <c r="FA156" s="13"/>
      <c r="FB156" s="13"/>
      <c r="FC156" s="13"/>
      <c r="FD156" s="13"/>
      <c r="FE156" s="13"/>
      <c r="FF156" s="13"/>
      <c r="FG156" s="13"/>
      <c r="FH156" s="13"/>
      <c r="FI156" s="13"/>
      <c r="FJ156" s="13"/>
      <c r="FK156" s="13"/>
      <c r="FL156" s="13"/>
      <c r="FM156" s="13"/>
      <c r="FN156" s="13"/>
      <c r="FO156" s="13"/>
      <c r="FP156" s="13"/>
      <c r="FQ156" s="13"/>
      <c r="FR156" s="13"/>
      <c r="FS156" s="13"/>
      <c r="FT156" s="13"/>
      <c r="FU156" s="13"/>
      <c r="FV156" s="13"/>
      <c r="FW156" s="13"/>
      <c r="FX156" s="13"/>
      <c r="FY156" s="13"/>
      <c r="FZ156" s="13"/>
      <c r="GA156" s="13"/>
      <c r="GB156" s="13"/>
      <c r="GC156" s="13"/>
      <c r="GD156" s="13"/>
      <c r="GE156" s="13"/>
      <c r="GF156" s="13"/>
      <c r="GG156" s="13"/>
      <c r="GH156" s="13"/>
      <c r="GI156" s="13"/>
      <c r="GJ156" s="13"/>
      <c r="GK156" s="13"/>
      <c r="GL156" s="13"/>
      <c r="GM156" s="13"/>
      <c r="GN156" s="13"/>
      <c r="GO156" s="13"/>
      <c r="GP156" s="13"/>
      <c r="GQ156" s="13"/>
      <c r="GR156" s="13"/>
      <c r="GS156" s="13"/>
      <c r="GT156" s="13"/>
      <c r="GU156" s="13"/>
      <c r="GV156" s="13"/>
      <c r="GW156" s="13"/>
      <c r="GX156" s="13"/>
      <c r="GY156" s="13"/>
      <c r="GZ156" s="13"/>
      <c r="HA156" s="13"/>
      <c r="HB156" s="13"/>
      <c r="HC156" s="13"/>
      <c r="HD156" s="13"/>
      <c r="HE156" s="13"/>
      <c r="HF156" s="13"/>
      <c r="HG156" s="13"/>
      <c r="HH156" s="13"/>
      <c r="HI156" s="13"/>
      <c r="HJ156" s="13"/>
      <c r="HK156" s="13"/>
      <c r="HL156" s="13"/>
      <c r="HM156" s="13"/>
      <c r="HN156" s="13"/>
      <c r="HO156" s="13"/>
      <c r="HP156" s="13"/>
      <c r="HQ156" s="13"/>
      <c r="HR156" s="13"/>
      <c r="HS156" s="13"/>
      <c r="HT156" s="13"/>
      <c r="HU156" s="13"/>
      <c r="HV156" s="13"/>
      <c r="HW156" s="13"/>
      <c r="HX156" s="13"/>
      <c r="HY156" s="13"/>
      <c r="HZ156" s="13"/>
      <c r="IA156" s="13"/>
      <c r="IB156" s="13"/>
      <c r="IC156" s="13"/>
      <c r="ID156" s="13"/>
      <c r="IE156" s="13"/>
      <c r="IF156" s="13"/>
      <c r="IG156" s="13"/>
      <c r="IH156" s="13"/>
      <c r="II156" s="13"/>
      <c r="IJ156" s="13"/>
    </row>
    <row r="157" spans="1:244" s="14" customFormat="1" ht="49.5" customHeight="1" x14ac:dyDescent="0.3">
      <c r="A157" s="142" t="s">
        <v>120</v>
      </c>
      <c r="B157" s="190" t="s">
        <v>121</v>
      </c>
      <c r="C157" s="168">
        <f>SUM(C160:C160)</f>
        <v>44000</v>
      </c>
      <c r="D157" s="168">
        <f>SUM(D160:D160)</f>
        <v>22000</v>
      </c>
      <c r="E157" s="168">
        <f>SUM(E160:E160)</f>
        <v>20163.38</v>
      </c>
      <c r="F157" s="72">
        <f t="shared" si="37"/>
        <v>91.651727272727285</v>
      </c>
      <c r="G157" s="71">
        <f t="shared" si="38"/>
        <v>-1836.619999999999</v>
      </c>
      <c r="H157" s="71"/>
      <c r="I157" s="71"/>
      <c r="J157" s="71"/>
      <c r="K157" s="69"/>
      <c r="L157" s="67"/>
      <c r="M157" s="71">
        <f t="shared" si="39"/>
        <v>44000</v>
      </c>
      <c r="N157" s="71">
        <f t="shared" si="39"/>
        <v>22000</v>
      </c>
      <c r="O157" s="71">
        <f t="shared" si="39"/>
        <v>20163.38</v>
      </c>
      <c r="P157" s="74">
        <f t="shared" si="40"/>
        <v>91.651727272727285</v>
      </c>
      <c r="Q157" s="71">
        <f t="shared" si="41"/>
        <v>-1836.619999999999</v>
      </c>
      <c r="R157" s="15"/>
      <c r="S157" s="15"/>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BQ157" s="13"/>
      <c r="BR157" s="13"/>
      <c r="BS157" s="13"/>
      <c r="BT157" s="13"/>
      <c r="BU157" s="13"/>
      <c r="BV157" s="13"/>
      <c r="BW157" s="13"/>
      <c r="BX157" s="13"/>
      <c r="BY157" s="13"/>
      <c r="BZ157" s="13"/>
      <c r="CA157" s="13"/>
      <c r="CB157" s="13"/>
      <c r="CC157" s="13"/>
      <c r="CD157" s="13"/>
      <c r="CE157" s="13"/>
      <c r="CF157" s="13"/>
      <c r="CG157" s="13"/>
      <c r="CH157" s="13"/>
      <c r="CI157" s="13"/>
      <c r="CJ157" s="13"/>
      <c r="CK157" s="13"/>
      <c r="CL157" s="13"/>
      <c r="CM157" s="13"/>
      <c r="CN157" s="13"/>
      <c r="CO157" s="13"/>
      <c r="CP157" s="13"/>
      <c r="CQ157" s="13"/>
      <c r="CR157" s="13"/>
      <c r="CS157" s="13"/>
      <c r="CT157" s="13"/>
      <c r="CU157" s="13"/>
      <c r="CV157" s="13"/>
      <c r="CW157" s="13"/>
      <c r="CX157" s="13"/>
      <c r="CY157" s="13"/>
      <c r="CZ157" s="13"/>
      <c r="DA157" s="13"/>
      <c r="DB157" s="13"/>
      <c r="DC157" s="13"/>
      <c r="DD157" s="13"/>
      <c r="DE157" s="13"/>
      <c r="DF157" s="13"/>
      <c r="DG157" s="13"/>
      <c r="DH157" s="13"/>
      <c r="DI157" s="13"/>
      <c r="DJ157" s="13"/>
      <c r="DK157" s="13"/>
      <c r="DL157" s="13"/>
      <c r="DM157" s="13"/>
      <c r="DN157" s="13"/>
      <c r="DO157" s="13"/>
      <c r="DP157" s="13"/>
      <c r="DQ157" s="13"/>
      <c r="DR157" s="13"/>
      <c r="DS157" s="13"/>
      <c r="DT157" s="13"/>
      <c r="DU157" s="13"/>
      <c r="DV157" s="13"/>
      <c r="DW157" s="13"/>
      <c r="DX157" s="13"/>
      <c r="DY157" s="13"/>
      <c r="DZ157" s="13"/>
      <c r="EA157" s="13"/>
      <c r="EB157" s="13"/>
      <c r="EC157" s="13"/>
      <c r="ED157" s="13"/>
      <c r="EE157" s="13"/>
      <c r="EF157" s="13"/>
      <c r="EG157" s="13"/>
      <c r="EH157" s="13"/>
      <c r="EI157" s="13"/>
      <c r="EJ157" s="13"/>
      <c r="EK157" s="13"/>
      <c r="EL157" s="13"/>
      <c r="EM157" s="13"/>
      <c r="EN157" s="13"/>
      <c r="EO157" s="13"/>
      <c r="EP157" s="13"/>
      <c r="EQ157" s="13"/>
      <c r="ER157" s="13"/>
      <c r="ES157" s="13"/>
      <c r="ET157" s="13"/>
      <c r="EU157" s="13"/>
      <c r="EV157" s="13"/>
      <c r="EW157" s="13"/>
      <c r="EX157" s="13"/>
      <c r="EY157" s="13"/>
      <c r="EZ157" s="13"/>
      <c r="FA157" s="13"/>
      <c r="FB157" s="13"/>
      <c r="FC157" s="13"/>
      <c r="FD157" s="13"/>
      <c r="FE157" s="13"/>
      <c r="FF157" s="13"/>
      <c r="FG157" s="13"/>
      <c r="FH157" s="13"/>
      <c r="FI157" s="13"/>
      <c r="FJ157" s="13"/>
      <c r="FK157" s="13"/>
      <c r="FL157" s="13"/>
      <c r="FM157" s="13"/>
      <c r="FN157" s="13"/>
      <c r="FO157" s="13"/>
      <c r="FP157" s="13"/>
      <c r="FQ157" s="13"/>
      <c r="FR157" s="13"/>
      <c r="FS157" s="13"/>
      <c r="FT157" s="13"/>
      <c r="FU157" s="13"/>
      <c r="FV157" s="13"/>
      <c r="FW157" s="13"/>
      <c r="FX157" s="13"/>
      <c r="FY157" s="13"/>
      <c r="FZ157" s="13"/>
      <c r="GA157" s="13"/>
      <c r="GB157" s="13"/>
      <c r="GC157" s="13"/>
      <c r="GD157" s="13"/>
      <c r="GE157" s="13"/>
      <c r="GF157" s="13"/>
      <c r="GG157" s="13"/>
      <c r="GH157" s="13"/>
      <c r="GI157" s="13"/>
      <c r="GJ157" s="13"/>
      <c r="GK157" s="13"/>
      <c r="GL157" s="13"/>
      <c r="GM157" s="13"/>
      <c r="GN157" s="13"/>
      <c r="GO157" s="13"/>
      <c r="GP157" s="13"/>
      <c r="GQ157" s="13"/>
      <c r="GR157" s="13"/>
      <c r="GS157" s="13"/>
      <c r="GT157" s="13"/>
      <c r="GU157" s="13"/>
      <c r="GV157" s="13"/>
      <c r="GW157" s="13"/>
      <c r="GX157" s="13"/>
      <c r="GY157" s="13"/>
      <c r="GZ157" s="13"/>
      <c r="HA157" s="13"/>
      <c r="HB157" s="13"/>
      <c r="HC157" s="13"/>
      <c r="HD157" s="13"/>
      <c r="HE157" s="13"/>
      <c r="HF157" s="13"/>
      <c r="HG157" s="13"/>
      <c r="HH157" s="13"/>
      <c r="HI157" s="13"/>
      <c r="HJ157" s="13"/>
      <c r="HK157" s="13"/>
      <c r="HL157" s="13"/>
      <c r="HM157" s="13"/>
      <c r="HN157" s="13"/>
      <c r="HO157" s="13"/>
      <c r="HP157" s="13"/>
      <c r="HQ157" s="13"/>
      <c r="HR157" s="13"/>
      <c r="HS157" s="13"/>
      <c r="HT157" s="13"/>
      <c r="HU157" s="13"/>
      <c r="HV157" s="13"/>
      <c r="HW157" s="13"/>
      <c r="HX157" s="13"/>
      <c r="HY157" s="13"/>
      <c r="HZ157" s="13"/>
      <c r="IA157" s="13"/>
      <c r="IB157" s="13"/>
      <c r="IC157" s="13"/>
      <c r="ID157" s="13"/>
      <c r="IE157" s="13"/>
      <c r="IF157" s="13"/>
      <c r="IG157" s="13"/>
      <c r="IH157" s="13"/>
      <c r="II157" s="13"/>
      <c r="IJ157" s="13"/>
    </row>
    <row r="158" spans="1:244" s="14" customFormat="1" ht="41.25" customHeight="1" x14ac:dyDescent="0.3">
      <c r="A158" s="228" t="s">
        <v>2</v>
      </c>
      <c r="B158" s="230" t="s">
        <v>20</v>
      </c>
      <c r="C158" s="210" t="s">
        <v>183</v>
      </c>
      <c r="D158" s="211"/>
      <c r="E158" s="212"/>
      <c r="F158" s="212"/>
      <c r="G158" s="213"/>
      <c r="H158" s="210" t="s">
        <v>184</v>
      </c>
      <c r="I158" s="211"/>
      <c r="J158" s="214"/>
      <c r="K158" s="214"/>
      <c r="L158" s="215"/>
      <c r="M158" s="224" t="s">
        <v>185</v>
      </c>
      <c r="N158" s="225"/>
      <c r="O158" s="226"/>
      <c r="P158" s="226"/>
      <c r="Q158" s="227"/>
      <c r="R158" s="15"/>
      <c r="S158" s="15"/>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BQ158" s="13"/>
      <c r="BR158" s="13"/>
      <c r="BS158" s="13"/>
      <c r="BT158" s="13"/>
      <c r="BU158" s="13"/>
      <c r="BV158" s="13"/>
      <c r="BW158" s="13"/>
      <c r="BX158" s="13"/>
      <c r="BY158" s="13"/>
      <c r="BZ158" s="13"/>
      <c r="CA158" s="13"/>
      <c r="CB158" s="13"/>
      <c r="CC158" s="13"/>
      <c r="CD158" s="13"/>
      <c r="CE158" s="13"/>
      <c r="CF158" s="13"/>
      <c r="CG158" s="13"/>
      <c r="CH158" s="13"/>
      <c r="CI158" s="13"/>
      <c r="CJ158" s="13"/>
      <c r="CK158" s="13"/>
      <c r="CL158" s="13"/>
      <c r="CM158" s="13"/>
      <c r="CN158" s="13"/>
      <c r="CO158" s="13"/>
      <c r="CP158" s="13"/>
      <c r="CQ158" s="13"/>
      <c r="CR158" s="13"/>
      <c r="CS158" s="13"/>
      <c r="CT158" s="13"/>
      <c r="CU158" s="13"/>
      <c r="CV158" s="13"/>
      <c r="CW158" s="13"/>
      <c r="CX158" s="13"/>
      <c r="CY158" s="13"/>
      <c r="CZ158" s="13"/>
      <c r="DA158" s="13"/>
      <c r="DB158" s="13"/>
      <c r="DC158" s="13"/>
      <c r="DD158" s="13"/>
      <c r="DE158" s="13"/>
      <c r="DF158" s="13"/>
      <c r="DG158" s="13"/>
      <c r="DH158" s="13"/>
      <c r="DI158" s="13"/>
      <c r="DJ158" s="13"/>
      <c r="DK158" s="13"/>
      <c r="DL158" s="13"/>
      <c r="DM158" s="13"/>
      <c r="DN158" s="13"/>
      <c r="DO158" s="13"/>
      <c r="DP158" s="13"/>
      <c r="DQ158" s="13"/>
      <c r="DR158" s="13"/>
      <c r="DS158" s="13"/>
      <c r="DT158" s="13"/>
      <c r="DU158" s="13"/>
      <c r="DV158" s="13"/>
      <c r="DW158" s="13"/>
      <c r="DX158" s="13"/>
      <c r="DY158" s="13"/>
      <c r="DZ158" s="13"/>
      <c r="EA158" s="13"/>
      <c r="EB158" s="13"/>
      <c r="EC158" s="13"/>
      <c r="ED158" s="13"/>
      <c r="EE158" s="13"/>
      <c r="EF158" s="13"/>
      <c r="EG158" s="13"/>
      <c r="EH158" s="13"/>
      <c r="EI158" s="13"/>
      <c r="EJ158" s="13"/>
      <c r="EK158" s="13"/>
      <c r="EL158" s="13"/>
      <c r="EM158" s="13"/>
      <c r="EN158" s="13"/>
      <c r="EO158" s="13"/>
      <c r="EP158" s="13"/>
      <c r="EQ158" s="13"/>
      <c r="ER158" s="13"/>
      <c r="ES158" s="13"/>
      <c r="ET158" s="13"/>
      <c r="EU158" s="13"/>
      <c r="EV158" s="13"/>
      <c r="EW158" s="13"/>
      <c r="EX158" s="13"/>
      <c r="EY158" s="13"/>
      <c r="EZ158" s="13"/>
      <c r="FA158" s="13"/>
      <c r="FB158" s="13"/>
      <c r="FC158" s="13"/>
      <c r="FD158" s="13"/>
      <c r="FE158" s="13"/>
      <c r="FF158" s="13"/>
      <c r="FG158" s="13"/>
      <c r="FH158" s="13"/>
      <c r="FI158" s="13"/>
      <c r="FJ158" s="13"/>
      <c r="FK158" s="13"/>
      <c r="FL158" s="13"/>
      <c r="FM158" s="13"/>
      <c r="FN158" s="13"/>
      <c r="FO158" s="13"/>
      <c r="FP158" s="13"/>
      <c r="FQ158" s="13"/>
      <c r="FR158" s="13"/>
      <c r="FS158" s="13"/>
      <c r="FT158" s="13"/>
      <c r="FU158" s="13"/>
      <c r="FV158" s="13"/>
      <c r="FW158" s="13"/>
      <c r="FX158" s="13"/>
      <c r="FY158" s="13"/>
      <c r="FZ158" s="13"/>
      <c r="GA158" s="13"/>
      <c r="GB158" s="13"/>
      <c r="GC158" s="13"/>
      <c r="GD158" s="13"/>
      <c r="GE158" s="13"/>
      <c r="GF158" s="13"/>
      <c r="GG158" s="13"/>
      <c r="GH158" s="13"/>
      <c r="GI158" s="13"/>
      <c r="GJ158" s="13"/>
      <c r="GK158" s="13"/>
      <c r="GL158" s="13"/>
      <c r="GM158" s="13"/>
      <c r="GN158" s="13"/>
      <c r="GO158" s="13"/>
      <c r="GP158" s="13"/>
      <c r="GQ158" s="13"/>
      <c r="GR158" s="13"/>
      <c r="GS158" s="13"/>
      <c r="GT158" s="13"/>
      <c r="GU158" s="13"/>
      <c r="GV158" s="13"/>
      <c r="GW158" s="13"/>
      <c r="GX158" s="13"/>
      <c r="GY158" s="13"/>
      <c r="GZ158" s="13"/>
      <c r="HA158" s="13"/>
      <c r="HB158" s="13"/>
      <c r="HC158" s="13"/>
      <c r="HD158" s="13"/>
      <c r="HE158" s="13"/>
      <c r="HF158" s="13"/>
      <c r="HG158" s="13"/>
      <c r="HH158" s="13"/>
      <c r="HI158" s="13"/>
      <c r="HJ158" s="13"/>
      <c r="HK158" s="13"/>
      <c r="HL158" s="13"/>
      <c r="HM158" s="13"/>
      <c r="HN158" s="13"/>
      <c r="HO158" s="13"/>
      <c r="HP158" s="13"/>
      <c r="HQ158" s="13"/>
      <c r="HR158" s="13"/>
      <c r="HS158" s="13"/>
      <c r="HT158" s="13"/>
      <c r="HU158" s="13"/>
      <c r="HV158" s="13"/>
      <c r="HW158" s="13"/>
      <c r="HX158" s="13"/>
      <c r="HY158" s="13"/>
      <c r="HZ158" s="13"/>
      <c r="IA158" s="13"/>
      <c r="IB158" s="13"/>
      <c r="IC158" s="13"/>
      <c r="ID158" s="13"/>
      <c r="IE158" s="13"/>
      <c r="IF158" s="13"/>
      <c r="IG158" s="13"/>
      <c r="IH158" s="13"/>
      <c r="II158" s="13"/>
      <c r="IJ158" s="13"/>
    </row>
    <row r="159" spans="1:244" s="14" customFormat="1" ht="183.75" customHeight="1" x14ac:dyDescent="0.3">
      <c r="A159" s="229"/>
      <c r="B159" s="231"/>
      <c r="C159" s="22" t="s">
        <v>362</v>
      </c>
      <c r="D159" s="22" t="s">
        <v>391</v>
      </c>
      <c r="E159" s="22" t="s">
        <v>392</v>
      </c>
      <c r="F159" s="86" t="s">
        <v>393</v>
      </c>
      <c r="G159" s="87" t="s">
        <v>388</v>
      </c>
      <c r="H159" s="22" t="s">
        <v>362</v>
      </c>
      <c r="I159" s="22" t="s">
        <v>394</v>
      </c>
      <c r="J159" s="22" t="s">
        <v>392</v>
      </c>
      <c r="K159" s="86" t="s">
        <v>395</v>
      </c>
      <c r="L159" s="87" t="s">
        <v>388</v>
      </c>
      <c r="M159" s="22" t="s">
        <v>362</v>
      </c>
      <c r="N159" s="22" t="s">
        <v>394</v>
      </c>
      <c r="O159" s="22" t="s">
        <v>396</v>
      </c>
      <c r="P159" s="86" t="s">
        <v>395</v>
      </c>
      <c r="Q159" s="87" t="s">
        <v>388</v>
      </c>
      <c r="R159" s="15"/>
      <c r="S159" s="15"/>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BQ159" s="13"/>
      <c r="BR159" s="13"/>
      <c r="BS159" s="13"/>
      <c r="BT159" s="13"/>
      <c r="BU159" s="13"/>
      <c r="BV159" s="13"/>
      <c r="BW159" s="13"/>
      <c r="BX159" s="13"/>
      <c r="BY159" s="13"/>
      <c r="BZ159" s="13"/>
      <c r="CA159" s="13"/>
      <c r="CB159" s="13"/>
      <c r="CC159" s="13"/>
      <c r="CD159" s="13"/>
      <c r="CE159" s="13"/>
      <c r="CF159" s="13"/>
      <c r="CG159" s="13"/>
      <c r="CH159" s="13"/>
      <c r="CI159" s="13"/>
      <c r="CJ159" s="13"/>
      <c r="CK159" s="13"/>
      <c r="CL159" s="13"/>
      <c r="CM159" s="13"/>
      <c r="CN159" s="13"/>
      <c r="CO159" s="13"/>
      <c r="CP159" s="13"/>
      <c r="CQ159" s="13"/>
      <c r="CR159" s="13"/>
      <c r="CS159" s="13"/>
      <c r="CT159" s="13"/>
      <c r="CU159" s="13"/>
      <c r="CV159" s="13"/>
      <c r="CW159" s="13"/>
      <c r="CX159" s="13"/>
      <c r="CY159" s="13"/>
      <c r="CZ159" s="13"/>
      <c r="DA159" s="13"/>
      <c r="DB159" s="13"/>
      <c r="DC159" s="13"/>
      <c r="DD159" s="13"/>
      <c r="DE159" s="13"/>
      <c r="DF159" s="13"/>
      <c r="DG159" s="13"/>
      <c r="DH159" s="13"/>
      <c r="DI159" s="13"/>
      <c r="DJ159" s="13"/>
      <c r="DK159" s="13"/>
      <c r="DL159" s="13"/>
      <c r="DM159" s="13"/>
      <c r="DN159" s="13"/>
      <c r="DO159" s="13"/>
      <c r="DP159" s="13"/>
      <c r="DQ159" s="13"/>
      <c r="DR159" s="13"/>
      <c r="DS159" s="13"/>
      <c r="DT159" s="13"/>
      <c r="DU159" s="13"/>
      <c r="DV159" s="13"/>
      <c r="DW159" s="13"/>
      <c r="DX159" s="13"/>
      <c r="DY159" s="13"/>
      <c r="DZ159" s="13"/>
      <c r="EA159" s="13"/>
      <c r="EB159" s="13"/>
      <c r="EC159" s="13"/>
      <c r="ED159" s="13"/>
      <c r="EE159" s="13"/>
      <c r="EF159" s="13"/>
      <c r="EG159" s="13"/>
      <c r="EH159" s="13"/>
      <c r="EI159" s="13"/>
      <c r="EJ159" s="13"/>
      <c r="EK159" s="13"/>
      <c r="EL159" s="13"/>
      <c r="EM159" s="13"/>
      <c r="EN159" s="13"/>
      <c r="EO159" s="13"/>
      <c r="EP159" s="13"/>
      <c r="EQ159" s="13"/>
      <c r="ER159" s="13"/>
      <c r="ES159" s="13"/>
      <c r="ET159" s="13"/>
      <c r="EU159" s="13"/>
      <c r="EV159" s="13"/>
      <c r="EW159" s="13"/>
      <c r="EX159" s="13"/>
      <c r="EY159" s="13"/>
      <c r="EZ159" s="13"/>
      <c r="FA159" s="13"/>
      <c r="FB159" s="13"/>
      <c r="FC159" s="13"/>
      <c r="FD159" s="13"/>
      <c r="FE159" s="13"/>
      <c r="FF159" s="13"/>
      <c r="FG159" s="13"/>
      <c r="FH159" s="13"/>
      <c r="FI159" s="13"/>
      <c r="FJ159" s="13"/>
      <c r="FK159" s="13"/>
      <c r="FL159" s="13"/>
      <c r="FM159" s="13"/>
      <c r="FN159" s="13"/>
      <c r="FO159" s="13"/>
      <c r="FP159" s="13"/>
      <c r="FQ159" s="13"/>
      <c r="FR159" s="13"/>
      <c r="FS159" s="13"/>
      <c r="FT159" s="13"/>
      <c r="FU159" s="13"/>
      <c r="FV159" s="13"/>
      <c r="FW159" s="13"/>
      <c r="FX159" s="13"/>
      <c r="FY159" s="13"/>
      <c r="FZ159" s="13"/>
      <c r="GA159" s="13"/>
      <c r="GB159" s="13"/>
      <c r="GC159" s="13"/>
      <c r="GD159" s="13"/>
      <c r="GE159" s="13"/>
      <c r="GF159" s="13"/>
      <c r="GG159" s="13"/>
      <c r="GH159" s="13"/>
      <c r="GI159" s="13"/>
      <c r="GJ159" s="13"/>
      <c r="GK159" s="13"/>
      <c r="GL159" s="13"/>
      <c r="GM159" s="13"/>
      <c r="GN159" s="13"/>
      <c r="GO159" s="13"/>
      <c r="GP159" s="13"/>
      <c r="GQ159" s="13"/>
      <c r="GR159" s="13"/>
      <c r="GS159" s="13"/>
      <c r="GT159" s="13"/>
      <c r="GU159" s="13"/>
      <c r="GV159" s="13"/>
      <c r="GW159" s="13"/>
      <c r="GX159" s="13"/>
      <c r="GY159" s="13"/>
      <c r="GZ159" s="13"/>
      <c r="HA159" s="13"/>
      <c r="HB159" s="13"/>
      <c r="HC159" s="13"/>
      <c r="HD159" s="13"/>
      <c r="HE159" s="13"/>
      <c r="HF159" s="13"/>
      <c r="HG159" s="13"/>
      <c r="HH159" s="13"/>
      <c r="HI159" s="13"/>
      <c r="HJ159" s="13"/>
      <c r="HK159" s="13"/>
      <c r="HL159" s="13"/>
      <c r="HM159" s="13"/>
      <c r="HN159" s="13"/>
      <c r="HO159" s="13"/>
      <c r="HP159" s="13"/>
      <c r="HQ159" s="13"/>
      <c r="HR159" s="13"/>
      <c r="HS159" s="13"/>
      <c r="HT159" s="13"/>
      <c r="HU159" s="13"/>
      <c r="HV159" s="13"/>
      <c r="HW159" s="13"/>
      <c r="HX159" s="13"/>
      <c r="HY159" s="13"/>
      <c r="HZ159" s="13"/>
      <c r="IA159" s="13"/>
      <c r="IB159" s="13"/>
      <c r="IC159" s="13"/>
      <c r="ID159" s="13"/>
      <c r="IE159" s="13"/>
      <c r="IF159" s="13"/>
      <c r="IG159" s="13"/>
      <c r="IH159" s="13"/>
      <c r="II159" s="13"/>
      <c r="IJ159" s="13"/>
    </row>
    <row r="160" spans="1:244" s="14" customFormat="1" ht="74.25" customHeight="1" x14ac:dyDescent="0.3">
      <c r="A160" s="55" t="s">
        <v>122</v>
      </c>
      <c r="B160" s="79" t="s">
        <v>123</v>
      </c>
      <c r="C160" s="78">
        <v>44000</v>
      </c>
      <c r="D160" s="78">
        <v>22000</v>
      </c>
      <c r="E160" s="78">
        <v>20163.38</v>
      </c>
      <c r="F160" s="68">
        <f t="shared" si="37"/>
        <v>91.651727272727285</v>
      </c>
      <c r="G160" s="67">
        <f t="shared" si="38"/>
        <v>-1836.619999999999</v>
      </c>
      <c r="H160" s="67"/>
      <c r="I160" s="67"/>
      <c r="J160" s="67"/>
      <c r="K160" s="69"/>
      <c r="L160" s="67"/>
      <c r="M160" s="67">
        <f t="shared" si="39"/>
        <v>44000</v>
      </c>
      <c r="N160" s="67">
        <f t="shared" si="39"/>
        <v>22000</v>
      </c>
      <c r="O160" s="67">
        <f t="shared" si="39"/>
        <v>20163.38</v>
      </c>
      <c r="P160" s="70">
        <f t="shared" si="40"/>
        <v>91.651727272727285</v>
      </c>
      <c r="Q160" s="67">
        <f t="shared" si="41"/>
        <v>-1836.619999999999</v>
      </c>
      <c r="R160" s="15"/>
      <c r="S160" s="15"/>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BQ160" s="13"/>
      <c r="BR160" s="13"/>
      <c r="BS160" s="13"/>
      <c r="BT160" s="13"/>
      <c r="BU160" s="13"/>
      <c r="BV160" s="13"/>
      <c r="BW160" s="13"/>
      <c r="BX160" s="13"/>
      <c r="BY160" s="13"/>
      <c r="BZ160" s="13"/>
      <c r="CA160" s="13"/>
      <c r="CB160" s="13"/>
      <c r="CC160" s="13"/>
      <c r="CD160" s="13"/>
      <c r="CE160" s="13"/>
      <c r="CF160" s="13"/>
      <c r="CG160" s="13"/>
      <c r="CH160" s="13"/>
      <c r="CI160" s="13"/>
      <c r="CJ160" s="13"/>
      <c r="CK160" s="13"/>
      <c r="CL160" s="13"/>
      <c r="CM160" s="13"/>
      <c r="CN160" s="13"/>
      <c r="CO160" s="13"/>
      <c r="CP160" s="13"/>
      <c r="CQ160" s="13"/>
      <c r="CR160" s="13"/>
      <c r="CS160" s="13"/>
      <c r="CT160" s="13"/>
      <c r="CU160" s="13"/>
      <c r="CV160" s="13"/>
      <c r="CW160" s="13"/>
      <c r="CX160" s="13"/>
      <c r="CY160" s="13"/>
      <c r="CZ160" s="13"/>
      <c r="DA160" s="13"/>
      <c r="DB160" s="13"/>
      <c r="DC160" s="13"/>
      <c r="DD160" s="13"/>
      <c r="DE160" s="13"/>
      <c r="DF160" s="13"/>
      <c r="DG160" s="13"/>
      <c r="DH160" s="13"/>
      <c r="DI160" s="13"/>
      <c r="DJ160" s="13"/>
      <c r="DK160" s="13"/>
      <c r="DL160" s="13"/>
      <c r="DM160" s="13"/>
      <c r="DN160" s="13"/>
      <c r="DO160" s="13"/>
      <c r="DP160" s="13"/>
      <c r="DQ160" s="13"/>
      <c r="DR160" s="13"/>
      <c r="DS160" s="13"/>
      <c r="DT160" s="13"/>
      <c r="DU160" s="13"/>
      <c r="DV160" s="13"/>
      <c r="DW160" s="13"/>
      <c r="DX160" s="13"/>
      <c r="DY160" s="13"/>
      <c r="DZ160" s="13"/>
      <c r="EA160" s="13"/>
      <c r="EB160" s="13"/>
      <c r="EC160" s="13"/>
      <c r="ED160" s="13"/>
      <c r="EE160" s="13"/>
      <c r="EF160" s="13"/>
      <c r="EG160" s="13"/>
      <c r="EH160" s="13"/>
      <c r="EI160" s="13"/>
      <c r="EJ160" s="13"/>
      <c r="EK160" s="13"/>
      <c r="EL160" s="13"/>
      <c r="EM160" s="13"/>
      <c r="EN160" s="13"/>
      <c r="EO160" s="13"/>
      <c r="EP160" s="13"/>
      <c r="EQ160" s="13"/>
      <c r="ER160" s="13"/>
      <c r="ES160" s="13"/>
      <c r="ET160" s="13"/>
      <c r="EU160" s="13"/>
      <c r="EV160" s="13"/>
      <c r="EW160" s="13"/>
      <c r="EX160" s="13"/>
      <c r="EY160" s="13"/>
      <c r="EZ160" s="13"/>
      <c r="FA160" s="13"/>
      <c r="FB160" s="13"/>
      <c r="FC160" s="13"/>
      <c r="FD160" s="13"/>
      <c r="FE160" s="13"/>
      <c r="FF160" s="13"/>
      <c r="FG160" s="13"/>
      <c r="FH160" s="13"/>
      <c r="FI160" s="13"/>
      <c r="FJ160" s="13"/>
      <c r="FK160" s="13"/>
      <c r="FL160" s="13"/>
      <c r="FM160" s="13"/>
      <c r="FN160" s="13"/>
      <c r="FO160" s="13"/>
      <c r="FP160" s="13"/>
      <c r="FQ160" s="13"/>
      <c r="FR160" s="13"/>
      <c r="FS160" s="13"/>
      <c r="FT160" s="13"/>
      <c r="FU160" s="13"/>
      <c r="FV160" s="13"/>
      <c r="FW160" s="13"/>
      <c r="FX160" s="13"/>
      <c r="FY160" s="13"/>
      <c r="FZ160" s="13"/>
      <c r="GA160" s="13"/>
      <c r="GB160" s="13"/>
      <c r="GC160" s="13"/>
      <c r="GD160" s="13"/>
      <c r="GE160" s="13"/>
      <c r="GF160" s="13"/>
      <c r="GG160" s="13"/>
      <c r="GH160" s="13"/>
      <c r="GI160" s="13"/>
      <c r="GJ160" s="13"/>
      <c r="GK160" s="13"/>
      <c r="GL160" s="13"/>
      <c r="GM160" s="13"/>
      <c r="GN160" s="13"/>
      <c r="GO160" s="13"/>
      <c r="GP160" s="13"/>
      <c r="GQ160" s="13"/>
      <c r="GR160" s="13"/>
      <c r="GS160" s="13"/>
      <c r="GT160" s="13"/>
      <c r="GU160" s="13"/>
      <c r="GV160" s="13"/>
      <c r="GW160" s="13"/>
      <c r="GX160" s="13"/>
      <c r="GY160" s="13"/>
      <c r="GZ160" s="13"/>
      <c r="HA160" s="13"/>
      <c r="HB160" s="13"/>
      <c r="HC160" s="13"/>
      <c r="HD160" s="13"/>
      <c r="HE160" s="13"/>
      <c r="HF160" s="13"/>
      <c r="HG160" s="13"/>
      <c r="HH160" s="13"/>
      <c r="HI160" s="13"/>
      <c r="HJ160" s="13"/>
      <c r="HK160" s="13"/>
      <c r="HL160" s="13"/>
      <c r="HM160" s="13"/>
      <c r="HN160" s="13"/>
      <c r="HO160" s="13"/>
      <c r="HP160" s="13"/>
      <c r="HQ160" s="13"/>
      <c r="HR160" s="13"/>
      <c r="HS160" s="13"/>
      <c r="HT160" s="13"/>
      <c r="HU160" s="13"/>
      <c r="HV160" s="13"/>
      <c r="HW160" s="13"/>
      <c r="HX160" s="13"/>
      <c r="HY160" s="13"/>
      <c r="HZ160" s="13"/>
      <c r="IA160" s="13"/>
      <c r="IB160" s="13"/>
      <c r="IC160" s="13"/>
      <c r="ID160" s="13"/>
      <c r="IE160" s="13"/>
      <c r="IF160" s="13"/>
      <c r="IG160" s="13"/>
      <c r="IH160" s="13"/>
      <c r="II160" s="13"/>
      <c r="IJ160" s="13"/>
    </row>
    <row r="161" spans="1:244" s="14" customFormat="1" ht="102.75" customHeight="1" x14ac:dyDescent="0.3">
      <c r="A161" s="142" t="s">
        <v>82</v>
      </c>
      <c r="B161" s="190" t="s">
        <v>198</v>
      </c>
      <c r="C161" s="168">
        <v>53170</v>
      </c>
      <c r="D161" s="168">
        <v>24902</v>
      </c>
      <c r="E161" s="168">
        <v>24077.98</v>
      </c>
      <c r="F161" s="72">
        <f t="shared" ref="F161:F224" si="55">SUM(E161/D161*100)</f>
        <v>96.690948518191306</v>
      </c>
      <c r="G161" s="71">
        <f t="shared" ref="G161:G224" si="56">SUM(E161-D161)</f>
        <v>-824.02000000000044</v>
      </c>
      <c r="H161" s="71"/>
      <c r="I161" s="71"/>
      <c r="J161" s="71"/>
      <c r="K161" s="69"/>
      <c r="L161" s="67"/>
      <c r="M161" s="71">
        <f t="shared" ref="M161:O223" si="57">SUM(C161+H161)</f>
        <v>53170</v>
      </c>
      <c r="N161" s="71">
        <f t="shared" si="57"/>
        <v>24902</v>
      </c>
      <c r="O161" s="71">
        <f t="shared" si="57"/>
        <v>24077.98</v>
      </c>
      <c r="P161" s="74">
        <f t="shared" ref="P161:P224" si="58">SUM(O161/N161*100)</f>
        <v>96.690948518191306</v>
      </c>
      <c r="Q161" s="71">
        <f t="shared" ref="Q161:Q224" si="59">SUM(O161-N161)</f>
        <v>-824.02000000000044</v>
      </c>
      <c r="R161" s="15"/>
      <c r="S161" s="15"/>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BQ161" s="13"/>
      <c r="BR161" s="13"/>
      <c r="BS161" s="13"/>
      <c r="BT161" s="13"/>
      <c r="BU161" s="13"/>
      <c r="BV161" s="13"/>
      <c r="BW161" s="13"/>
      <c r="BX161" s="13"/>
      <c r="BY161" s="13"/>
      <c r="BZ161" s="13"/>
      <c r="CA161" s="13"/>
      <c r="CB161" s="13"/>
      <c r="CC161" s="13"/>
      <c r="CD161" s="13"/>
      <c r="CE161" s="13"/>
      <c r="CF161" s="13"/>
      <c r="CG161" s="13"/>
      <c r="CH161" s="13"/>
      <c r="CI161" s="13"/>
      <c r="CJ161" s="13"/>
      <c r="CK161" s="13"/>
      <c r="CL161" s="13"/>
      <c r="CM161" s="13"/>
      <c r="CN161" s="13"/>
      <c r="CO161" s="13"/>
      <c r="CP161" s="13"/>
      <c r="CQ161" s="13"/>
      <c r="CR161" s="13"/>
      <c r="CS161" s="13"/>
      <c r="CT161" s="13"/>
      <c r="CU161" s="13"/>
      <c r="CV161" s="13"/>
      <c r="CW161" s="13"/>
      <c r="CX161" s="13"/>
      <c r="CY161" s="13"/>
      <c r="CZ161" s="13"/>
      <c r="DA161" s="13"/>
      <c r="DB161" s="13"/>
      <c r="DC161" s="13"/>
      <c r="DD161" s="13"/>
      <c r="DE161" s="13"/>
      <c r="DF161" s="13"/>
      <c r="DG161" s="13"/>
      <c r="DH161" s="13"/>
      <c r="DI161" s="13"/>
      <c r="DJ161" s="13"/>
      <c r="DK161" s="13"/>
      <c r="DL161" s="13"/>
      <c r="DM161" s="13"/>
      <c r="DN161" s="13"/>
      <c r="DO161" s="13"/>
      <c r="DP161" s="13"/>
      <c r="DQ161" s="13"/>
      <c r="DR161" s="13"/>
      <c r="DS161" s="13"/>
      <c r="DT161" s="13"/>
      <c r="DU161" s="13"/>
      <c r="DV161" s="13"/>
      <c r="DW161" s="13"/>
      <c r="DX161" s="13"/>
      <c r="DY161" s="13"/>
      <c r="DZ161" s="13"/>
      <c r="EA161" s="13"/>
      <c r="EB161" s="13"/>
      <c r="EC161" s="13"/>
      <c r="ED161" s="13"/>
      <c r="EE161" s="13"/>
      <c r="EF161" s="13"/>
      <c r="EG161" s="13"/>
      <c r="EH161" s="13"/>
      <c r="EI161" s="13"/>
      <c r="EJ161" s="13"/>
      <c r="EK161" s="13"/>
      <c r="EL161" s="13"/>
      <c r="EM161" s="13"/>
      <c r="EN161" s="13"/>
      <c r="EO161" s="13"/>
      <c r="EP161" s="13"/>
      <c r="EQ161" s="13"/>
      <c r="ER161" s="13"/>
      <c r="ES161" s="13"/>
      <c r="ET161" s="13"/>
      <c r="EU161" s="13"/>
      <c r="EV161" s="13"/>
      <c r="EW161" s="13"/>
      <c r="EX161" s="13"/>
      <c r="EY161" s="13"/>
      <c r="EZ161" s="13"/>
      <c r="FA161" s="13"/>
      <c r="FB161" s="13"/>
      <c r="FC161" s="13"/>
      <c r="FD161" s="13"/>
      <c r="FE161" s="13"/>
      <c r="FF161" s="13"/>
      <c r="FG161" s="13"/>
      <c r="FH161" s="13"/>
      <c r="FI161" s="13"/>
      <c r="FJ161" s="13"/>
      <c r="FK161" s="13"/>
      <c r="FL161" s="13"/>
      <c r="FM161" s="13"/>
      <c r="FN161" s="13"/>
      <c r="FO161" s="13"/>
      <c r="FP161" s="13"/>
      <c r="FQ161" s="13"/>
      <c r="FR161" s="13"/>
      <c r="FS161" s="13"/>
      <c r="FT161" s="13"/>
      <c r="FU161" s="13"/>
      <c r="FV161" s="13"/>
      <c r="FW161" s="13"/>
      <c r="FX161" s="13"/>
      <c r="FY161" s="13"/>
      <c r="FZ161" s="13"/>
      <c r="GA161" s="13"/>
      <c r="GB161" s="13"/>
      <c r="GC161" s="13"/>
      <c r="GD161" s="13"/>
      <c r="GE161" s="13"/>
      <c r="GF161" s="13"/>
      <c r="GG161" s="13"/>
      <c r="GH161" s="13"/>
      <c r="GI161" s="13"/>
      <c r="GJ161" s="13"/>
      <c r="GK161" s="13"/>
      <c r="GL161" s="13"/>
      <c r="GM161" s="13"/>
      <c r="GN161" s="13"/>
      <c r="GO161" s="13"/>
      <c r="GP161" s="13"/>
      <c r="GQ161" s="13"/>
      <c r="GR161" s="13"/>
      <c r="GS161" s="13"/>
      <c r="GT161" s="13"/>
      <c r="GU161" s="13"/>
      <c r="GV161" s="13"/>
      <c r="GW161" s="13"/>
      <c r="GX161" s="13"/>
      <c r="GY161" s="13"/>
      <c r="GZ161" s="13"/>
      <c r="HA161" s="13"/>
      <c r="HB161" s="13"/>
      <c r="HC161" s="13"/>
      <c r="HD161" s="13"/>
      <c r="HE161" s="13"/>
      <c r="HF161" s="13"/>
      <c r="HG161" s="13"/>
      <c r="HH161" s="13"/>
      <c r="HI161" s="13"/>
      <c r="HJ161" s="13"/>
      <c r="HK161" s="13"/>
      <c r="HL161" s="13"/>
      <c r="HM161" s="13"/>
      <c r="HN161" s="13"/>
      <c r="HO161" s="13"/>
      <c r="HP161" s="13"/>
      <c r="HQ161" s="13"/>
      <c r="HR161" s="13"/>
      <c r="HS161" s="13"/>
      <c r="HT161" s="13"/>
      <c r="HU161" s="13"/>
      <c r="HV161" s="13"/>
      <c r="HW161" s="13"/>
      <c r="HX161" s="13"/>
      <c r="HY161" s="13"/>
      <c r="HZ161" s="13"/>
      <c r="IA161" s="13"/>
      <c r="IB161" s="13"/>
      <c r="IC161" s="13"/>
      <c r="ID161" s="13"/>
      <c r="IE161" s="13"/>
      <c r="IF161" s="13"/>
      <c r="IG161" s="13"/>
      <c r="IH161" s="13"/>
      <c r="II161" s="13"/>
      <c r="IJ161" s="13"/>
    </row>
    <row r="162" spans="1:244" s="14" customFormat="1" ht="31.5" customHeight="1" x14ac:dyDescent="0.3">
      <c r="A162" s="142" t="s">
        <v>58</v>
      </c>
      <c r="B162" s="190" t="s">
        <v>83</v>
      </c>
      <c r="C162" s="168">
        <f>SUM(C163:C165)</f>
        <v>1604229.1200000001</v>
      </c>
      <c r="D162" s="168">
        <f t="shared" ref="D162:E162" si="60">SUM(D163:D165)</f>
        <v>782042.88</v>
      </c>
      <c r="E162" s="168">
        <f t="shared" si="60"/>
        <v>656576.58000000007</v>
      </c>
      <c r="F162" s="72">
        <f t="shared" si="55"/>
        <v>83.956595832699108</v>
      </c>
      <c r="G162" s="71">
        <f t="shared" si="56"/>
        <v>-125466.29999999993</v>
      </c>
      <c r="H162" s="201"/>
      <c r="I162" s="202"/>
      <c r="J162" s="202"/>
      <c r="K162" s="202"/>
      <c r="L162" s="203"/>
      <c r="M162" s="71">
        <f t="shared" si="57"/>
        <v>1604229.1200000001</v>
      </c>
      <c r="N162" s="71">
        <f t="shared" si="57"/>
        <v>782042.88</v>
      </c>
      <c r="O162" s="71">
        <f t="shared" si="57"/>
        <v>656576.58000000007</v>
      </c>
      <c r="P162" s="74">
        <f t="shared" si="58"/>
        <v>83.956595832699108</v>
      </c>
      <c r="Q162" s="71">
        <f t="shared" si="59"/>
        <v>-125466.29999999993</v>
      </c>
      <c r="R162" s="15"/>
      <c r="S162" s="15"/>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c r="BO162" s="13"/>
      <c r="BP162" s="13"/>
      <c r="BQ162" s="13"/>
      <c r="BR162" s="13"/>
      <c r="BS162" s="13"/>
      <c r="BT162" s="13"/>
      <c r="BU162" s="13"/>
      <c r="BV162" s="13"/>
      <c r="BW162" s="13"/>
      <c r="BX162" s="13"/>
      <c r="BY162" s="13"/>
      <c r="BZ162" s="13"/>
      <c r="CA162" s="13"/>
      <c r="CB162" s="13"/>
      <c r="CC162" s="13"/>
      <c r="CD162" s="13"/>
      <c r="CE162" s="13"/>
      <c r="CF162" s="13"/>
      <c r="CG162" s="13"/>
      <c r="CH162" s="13"/>
      <c r="CI162" s="13"/>
      <c r="CJ162" s="13"/>
      <c r="CK162" s="13"/>
      <c r="CL162" s="13"/>
      <c r="CM162" s="13"/>
      <c r="CN162" s="13"/>
      <c r="CO162" s="13"/>
      <c r="CP162" s="13"/>
      <c r="CQ162" s="13"/>
      <c r="CR162" s="13"/>
      <c r="CS162" s="13"/>
      <c r="CT162" s="13"/>
      <c r="CU162" s="13"/>
      <c r="CV162" s="13"/>
      <c r="CW162" s="13"/>
      <c r="CX162" s="13"/>
      <c r="CY162" s="13"/>
      <c r="CZ162" s="13"/>
      <c r="DA162" s="13"/>
      <c r="DB162" s="13"/>
      <c r="DC162" s="13"/>
      <c r="DD162" s="13"/>
      <c r="DE162" s="13"/>
      <c r="DF162" s="13"/>
      <c r="DG162" s="13"/>
      <c r="DH162" s="13"/>
      <c r="DI162" s="13"/>
      <c r="DJ162" s="13"/>
      <c r="DK162" s="13"/>
      <c r="DL162" s="13"/>
      <c r="DM162" s="13"/>
      <c r="DN162" s="13"/>
      <c r="DO162" s="13"/>
      <c r="DP162" s="13"/>
      <c r="DQ162" s="13"/>
      <c r="DR162" s="13"/>
      <c r="DS162" s="13"/>
      <c r="DT162" s="13"/>
      <c r="DU162" s="13"/>
      <c r="DV162" s="13"/>
      <c r="DW162" s="13"/>
      <c r="DX162" s="13"/>
      <c r="DY162" s="13"/>
      <c r="DZ162" s="13"/>
      <c r="EA162" s="13"/>
      <c r="EB162" s="13"/>
      <c r="EC162" s="13"/>
      <c r="ED162" s="13"/>
      <c r="EE162" s="13"/>
      <c r="EF162" s="13"/>
      <c r="EG162" s="13"/>
      <c r="EH162" s="13"/>
      <c r="EI162" s="13"/>
      <c r="EJ162" s="13"/>
      <c r="EK162" s="13"/>
      <c r="EL162" s="13"/>
      <c r="EM162" s="13"/>
      <c r="EN162" s="13"/>
      <c r="EO162" s="13"/>
      <c r="EP162" s="13"/>
      <c r="EQ162" s="13"/>
      <c r="ER162" s="13"/>
      <c r="ES162" s="13"/>
      <c r="ET162" s="13"/>
      <c r="EU162" s="13"/>
      <c r="EV162" s="13"/>
      <c r="EW162" s="13"/>
      <c r="EX162" s="13"/>
      <c r="EY162" s="13"/>
      <c r="EZ162" s="13"/>
      <c r="FA162" s="13"/>
      <c r="FB162" s="13"/>
      <c r="FC162" s="13"/>
      <c r="FD162" s="13"/>
      <c r="FE162" s="13"/>
      <c r="FF162" s="13"/>
      <c r="FG162" s="13"/>
      <c r="FH162" s="13"/>
      <c r="FI162" s="13"/>
      <c r="FJ162" s="13"/>
      <c r="FK162" s="13"/>
      <c r="FL162" s="13"/>
      <c r="FM162" s="13"/>
      <c r="FN162" s="13"/>
      <c r="FO162" s="13"/>
      <c r="FP162" s="13"/>
      <c r="FQ162" s="13"/>
      <c r="FR162" s="13"/>
      <c r="FS162" s="13"/>
      <c r="FT162" s="13"/>
      <c r="FU162" s="13"/>
      <c r="FV162" s="13"/>
      <c r="FW162" s="13"/>
      <c r="FX162" s="13"/>
      <c r="FY162" s="13"/>
      <c r="FZ162" s="13"/>
      <c r="GA162" s="13"/>
      <c r="GB162" s="13"/>
      <c r="GC162" s="13"/>
      <c r="GD162" s="13"/>
      <c r="GE162" s="13"/>
      <c r="GF162" s="13"/>
      <c r="GG162" s="13"/>
      <c r="GH162" s="13"/>
      <c r="GI162" s="13"/>
      <c r="GJ162" s="13"/>
      <c r="GK162" s="13"/>
      <c r="GL162" s="13"/>
      <c r="GM162" s="13"/>
      <c r="GN162" s="13"/>
      <c r="GO162" s="13"/>
      <c r="GP162" s="13"/>
      <c r="GQ162" s="13"/>
      <c r="GR162" s="13"/>
      <c r="GS162" s="13"/>
      <c r="GT162" s="13"/>
      <c r="GU162" s="13"/>
      <c r="GV162" s="13"/>
      <c r="GW162" s="13"/>
      <c r="GX162" s="13"/>
      <c r="GY162" s="13"/>
      <c r="GZ162" s="13"/>
      <c r="HA162" s="13"/>
      <c r="HB162" s="13"/>
      <c r="HC162" s="13"/>
      <c r="HD162" s="13"/>
      <c r="HE162" s="13"/>
      <c r="HF162" s="13"/>
      <c r="HG162" s="13"/>
      <c r="HH162" s="13"/>
      <c r="HI162" s="13"/>
      <c r="HJ162" s="13"/>
      <c r="HK162" s="13"/>
      <c r="HL162" s="13"/>
      <c r="HM162" s="13"/>
      <c r="HN162" s="13"/>
      <c r="HO162" s="13"/>
      <c r="HP162" s="13"/>
      <c r="HQ162" s="13"/>
      <c r="HR162" s="13"/>
      <c r="HS162" s="13"/>
      <c r="HT162" s="13"/>
      <c r="HU162" s="13"/>
      <c r="HV162" s="13"/>
      <c r="HW162" s="13"/>
      <c r="HX162" s="13"/>
      <c r="HY162" s="13"/>
      <c r="HZ162" s="13"/>
      <c r="IA162" s="13"/>
      <c r="IB162" s="13"/>
      <c r="IC162" s="13"/>
      <c r="ID162" s="13"/>
      <c r="IE162" s="13"/>
      <c r="IF162" s="13"/>
      <c r="IG162" s="13"/>
      <c r="IH162" s="13"/>
      <c r="II162" s="13"/>
      <c r="IJ162" s="13"/>
    </row>
    <row r="163" spans="1:244" s="14" customFormat="1" ht="77.25" customHeight="1" x14ac:dyDescent="0.3">
      <c r="A163" s="55" t="s">
        <v>124</v>
      </c>
      <c r="B163" s="155" t="s">
        <v>199</v>
      </c>
      <c r="C163" s="78">
        <v>470000</v>
      </c>
      <c r="D163" s="78">
        <v>248288</v>
      </c>
      <c r="E163" s="78">
        <v>229266.5</v>
      </c>
      <c r="F163" s="68">
        <f t="shared" si="55"/>
        <v>92.338937040855782</v>
      </c>
      <c r="G163" s="67">
        <f t="shared" si="56"/>
        <v>-19021.5</v>
      </c>
      <c r="H163" s="67"/>
      <c r="I163" s="67"/>
      <c r="J163" s="67"/>
      <c r="K163" s="69"/>
      <c r="L163" s="67"/>
      <c r="M163" s="67">
        <f t="shared" si="57"/>
        <v>470000</v>
      </c>
      <c r="N163" s="67">
        <f t="shared" si="57"/>
        <v>248288</v>
      </c>
      <c r="O163" s="67">
        <f t="shared" si="57"/>
        <v>229266.5</v>
      </c>
      <c r="P163" s="70">
        <f t="shared" si="58"/>
        <v>92.338937040855782</v>
      </c>
      <c r="Q163" s="67">
        <f t="shared" si="59"/>
        <v>-19021.5</v>
      </c>
      <c r="R163" s="15"/>
      <c r="S163" s="15"/>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BQ163" s="13"/>
      <c r="BR163" s="13"/>
      <c r="BS163" s="13"/>
      <c r="BT163" s="13"/>
      <c r="BU163" s="13"/>
      <c r="BV163" s="13"/>
      <c r="BW163" s="13"/>
      <c r="BX163" s="13"/>
      <c r="BY163" s="13"/>
      <c r="BZ163" s="13"/>
      <c r="CA163" s="13"/>
      <c r="CB163" s="13"/>
      <c r="CC163" s="13"/>
      <c r="CD163" s="13"/>
      <c r="CE163" s="13"/>
      <c r="CF163" s="13"/>
      <c r="CG163" s="13"/>
      <c r="CH163" s="13"/>
      <c r="CI163" s="13"/>
      <c r="CJ163" s="13"/>
      <c r="CK163" s="13"/>
      <c r="CL163" s="13"/>
      <c r="CM163" s="13"/>
      <c r="CN163" s="13"/>
      <c r="CO163" s="13"/>
      <c r="CP163" s="13"/>
      <c r="CQ163" s="13"/>
      <c r="CR163" s="13"/>
      <c r="CS163" s="13"/>
      <c r="CT163" s="13"/>
      <c r="CU163" s="13"/>
      <c r="CV163" s="13"/>
      <c r="CW163" s="13"/>
      <c r="CX163" s="13"/>
      <c r="CY163" s="13"/>
      <c r="CZ163" s="13"/>
      <c r="DA163" s="13"/>
      <c r="DB163" s="13"/>
      <c r="DC163" s="13"/>
      <c r="DD163" s="13"/>
      <c r="DE163" s="13"/>
      <c r="DF163" s="13"/>
      <c r="DG163" s="13"/>
      <c r="DH163" s="13"/>
      <c r="DI163" s="13"/>
      <c r="DJ163" s="13"/>
      <c r="DK163" s="13"/>
      <c r="DL163" s="13"/>
      <c r="DM163" s="13"/>
      <c r="DN163" s="13"/>
      <c r="DO163" s="13"/>
      <c r="DP163" s="13"/>
      <c r="DQ163" s="13"/>
      <c r="DR163" s="13"/>
      <c r="DS163" s="13"/>
      <c r="DT163" s="13"/>
      <c r="DU163" s="13"/>
      <c r="DV163" s="13"/>
      <c r="DW163" s="13"/>
      <c r="DX163" s="13"/>
      <c r="DY163" s="13"/>
      <c r="DZ163" s="13"/>
      <c r="EA163" s="13"/>
      <c r="EB163" s="13"/>
      <c r="EC163" s="13"/>
      <c r="ED163" s="13"/>
      <c r="EE163" s="13"/>
      <c r="EF163" s="13"/>
      <c r="EG163" s="13"/>
      <c r="EH163" s="13"/>
      <c r="EI163" s="13"/>
      <c r="EJ163" s="13"/>
      <c r="EK163" s="13"/>
      <c r="EL163" s="13"/>
      <c r="EM163" s="13"/>
      <c r="EN163" s="13"/>
      <c r="EO163" s="13"/>
      <c r="EP163" s="13"/>
      <c r="EQ163" s="13"/>
      <c r="ER163" s="13"/>
      <c r="ES163" s="13"/>
      <c r="ET163" s="13"/>
      <c r="EU163" s="13"/>
      <c r="EV163" s="13"/>
      <c r="EW163" s="13"/>
      <c r="EX163" s="13"/>
      <c r="EY163" s="13"/>
      <c r="EZ163" s="13"/>
      <c r="FA163" s="13"/>
      <c r="FB163" s="13"/>
      <c r="FC163" s="13"/>
      <c r="FD163" s="13"/>
      <c r="FE163" s="13"/>
      <c r="FF163" s="13"/>
      <c r="FG163" s="13"/>
      <c r="FH163" s="13"/>
      <c r="FI163" s="13"/>
      <c r="FJ163" s="13"/>
      <c r="FK163" s="13"/>
      <c r="FL163" s="13"/>
      <c r="FM163" s="13"/>
      <c r="FN163" s="13"/>
      <c r="FO163" s="13"/>
      <c r="FP163" s="13"/>
      <c r="FQ163" s="13"/>
      <c r="FR163" s="13"/>
      <c r="FS163" s="13"/>
      <c r="FT163" s="13"/>
      <c r="FU163" s="13"/>
      <c r="FV163" s="13"/>
      <c r="FW163" s="13"/>
      <c r="FX163" s="13"/>
      <c r="FY163" s="13"/>
      <c r="FZ163" s="13"/>
      <c r="GA163" s="13"/>
      <c r="GB163" s="13"/>
      <c r="GC163" s="13"/>
      <c r="GD163" s="13"/>
      <c r="GE163" s="13"/>
      <c r="GF163" s="13"/>
      <c r="GG163" s="13"/>
      <c r="GH163" s="13"/>
      <c r="GI163" s="13"/>
      <c r="GJ163" s="13"/>
      <c r="GK163" s="13"/>
      <c r="GL163" s="13"/>
      <c r="GM163" s="13"/>
      <c r="GN163" s="13"/>
      <c r="GO163" s="13"/>
      <c r="GP163" s="13"/>
      <c r="GQ163" s="13"/>
      <c r="GR163" s="13"/>
      <c r="GS163" s="13"/>
      <c r="GT163" s="13"/>
      <c r="GU163" s="13"/>
      <c r="GV163" s="13"/>
      <c r="GW163" s="13"/>
      <c r="GX163" s="13"/>
      <c r="GY163" s="13"/>
      <c r="GZ163" s="13"/>
      <c r="HA163" s="13"/>
      <c r="HB163" s="13"/>
      <c r="HC163" s="13"/>
      <c r="HD163" s="13"/>
      <c r="HE163" s="13"/>
      <c r="HF163" s="13"/>
      <c r="HG163" s="13"/>
      <c r="HH163" s="13"/>
      <c r="HI163" s="13"/>
      <c r="HJ163" s="13"/>
      <c r="HK163" s="13"/>
      <c r="HL163" s="13"/>
      <c r="HM163" s="13"/>
      <c r="HN163" s="13"/>
      <c r="HO163" s="13"/>
      <c r="HP163" s="13"/>
      <c r="HQ163" s="13"/>
      <c r="HR163" s="13"/>
      <c r="HS163" s="13"/>
      <c r="HT163" s="13"/>
      <c r="HU163" s="13"/>
      <c r="HV163" s="13"/>
      <c r="HW163" s="13"/>
      <c r="HX163" s="13"/>
      <c r="HY163" s="13"/>
      <c r="HZ163" s="13"/>
      <c r="IA163" s="13"/>
      <c r="IB163" s="13"/>
      <c r="IC163" s="13"/>
      <c r="ID163" s="13"/>
      <c r="IE163" s="13"/>
      <c r="IF163" s="13"/>
      <c r="IG163" s="13"/>
      <c r="IH163" s="13"/>
      <c r="II163" s="13"/>
      <c r="IJ163" s="13"/>
    </row>
    <row r="164" spans="1:244" s="14" customFormat="1" ht="84.75" customHeight="1" x14ac:dyDescent="0.3">
      <c r="A164" s="55" t="s">
        <v>339</v>
      </c>
      <c r="B164" s="155" t="s">
        <v>340</v>
      </c>
      <c r="C164" s="78">
        <v>1134229.1200000001</v>
      </c>
      <c r="D164" s="78">
        <v>533754.88</v>
      </c>
      <c r="E164" s="78">
        <v>427310.08000000002</v>
      </c>
      <c r="F164" s="68">
        <f t="shared" si="55"/>
        <v>80.057362660553096</v>
      </c>
      <c r="G164" s="67">
        <f>SUM(E164-D164)</f>
        <v>-106444.79999999999</v>
      </c>
      <c r="H164" s="67"/>
      <c r="I164" s="67"/>
      <c r="J164" s="67"/>
      <c r="K164" s="69"/>
      <c r="L164" s="67"/>
      <c r="M164" s="67">
        <f t="shared" si="57"/>
        <v>1134229.1200000001</v>
      </c>
      <c r="N164" s="67">
        <f t="shared" si="57"/>
        <v>533754.88</v>
      </c>
      <c r="O164" s="67">
        <f t="shared" si="57"/>
        <v>427310.08000000002</v>
      </c>
      <c r="P164" s="70">
        <f t="shared" si="58"/>
        <v>80.057362660553096</v>
      </c>
      <c r="Q164" s="67">
        <f t="shared" si="59"/>
        <v>-106444.79999999999</v>
      </c>
      <c r="R164" s="15"/>
      <c r="S164" s="15"/>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BQ164" s="13"/>
      <c r="BR164" s="13"/>
      <c r="BS164" s="13"/>
      <c r="BT164" s="13"/>
      <c r="BU164" s="13"/>
      <c r="BV164" s="13"/>
      <c r="BW164" s="13"/>
      <c r="BX164" s="13"/>
      <c r="BY164" s="13"/>
      <c r="BZ164" s="13"/>
      <c r="CA164" s="13"/>
      <c r="CB164" s="13"/>
      <c r="CC164" s="13"/>
      <c r="CD164" s="13"/>
      <c r="CE164" s="13"/>
      <c r="CF164" s="13"/>
      <c r="CG164" s="13"/>
      <c r="CH164" s="13"/>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c r="EU164" s="13"/>
      <c r="EV164" s="13"/>
      <c r="EW164" s="13"/>
      <c r="EX164" s="13"/>
      <c r="EY164" s="13"/>
      <c r="EZ164" s="13"/>
      <c r="FA164" s="13"/>
      <c r="FB164" s="13"/>
      <c r="FC164" s="13"/>
      <c r="FD164" s="13"/>
      <c r="FE164" s="13"/>
      <c r="FF164" s="13"/>
      <c r="FG164" s="13"/>
      <c r="FH164" s="13"/>
      <c r="FI164" s="13"/>
      <c r="FJ164" s="13"/>
      <c r="FK164" s="13"/>
      <c r="FL164" s="13"/>
      <c r="FM164" s="13"/>
      <c r="FN164" s="13"/>
      <c r="FO164" s="13"/>
      <c r="FP164" s="13"/>
      <c r="FQ164" s="13"/>
      <c r="FR164" s="13"/>
      <c r="FS164" s="13"/>
      <c r="FT164" s="13"/>
      <c r="FU164" s="13"/>
      <c r="FV164" s="13"/>
      <c r="FW164" s="13"/>
      <c r="FX164" s="13"/>
      <c r="FY164" s="13"/>
      <c r="FZ164" s="13"/>
      <c r="GA164" s="13"/>
      <c r="GB164" s="13"/>
      <c r="GC164" s="13"/>
      <c r="GD164" s="13"/>
      <c r="GE164" s="13"/>
      <c r="GF164" s="13"/>
      <c r="GG164" s="13"/>
      <c r="GH164" s="13"/>
      <c r="GI164" s="13"/>
      <c r="GJ164" s="13"/>
      <c r="GK164" s="13"/>
      <c r="GL164" s="13"/>
      <c r="GM164" s="13"/>
      <c r="GN164" s="13"/>
      <c r="GO164" s="13"/>
      <c r="GP164" s="13"/>
      <c r="GQ164" s="13"/>
      <c r="GR164" s="13"/>
      <c r="GS164" s="13"/>
      <c r="GT164" s="13"/>
      <c r="GU164" s="13"/>
      <c r="GV164" s="13"/>
      <c r="GW164" s="13"/>
      <c r="GX164" s="13"/>
      <c r="GY164" s="13"/>
      <c r="GZ164" s="13"/>
      <c r="HA164" s="13"/>
      <c r="HB164" s="13"/>
      <c r="HC164" s="13"/>
      <c r="HD164" s="13"/>
      <c r="HE164" s="13"/>
      <c r="HF164" s="13"/>
      <c r="HG164" s="13"/>
      <c r="HH164" s="13"/>
      <c r="HI164" s="13"/>
      <c r="HJ164" s="13"/>
      <c r="HK164" s="13"/>
      <c r="HL164" s="13"/>
      <c r="HM164" s="13"/>
      <c r="HN164" s="13"/>
      <c r="HO164" s="13"/>
      <c r="HP164" s="13"/>
      <c r="HQ164" s="13"/>
      <c r="HR164" s="13"/>
      <c r="HS164" s="13"/>
      <c r="HT164" s="13"/>
      <c r="HU164" s="13"/>
      <c r="HV164" s="13"/>
      <c r="HW164" s="13"/>
      <c r="HX164" s="13"/>
      <c r="HY164" s="13"/>
      <c r="HZ164" s="13"/>
      <c r="IA164" s="13"/>
      <c r="IB164" s="13"/>
      <c r="IC164" s="13"/>
      <c r="ID164" s="13"/>
      <c r="IE164" s="13"/>
      <c r="IF164" s="13"/>
      <c r="IG164" s="13"/>
      <c r="IH164" s="13"/>
      <c r="II164" s="13"/>
      <c r="IJ164" s="13"/>
    </row>
    <row r="165" spans="1:244" s="14" customFormat="1" ht="55.5" hidden="1" customHeight="1" x14ac:dyDescent="0.3">
      <c r="A165" s="55" t="s">
        <v>372</v>
      </c>
      <c r="B165" s="155" t="s">
        <v>373</v>
      </c>
      <c r="C165" s="78"/>
      <c r="D165" s="78"/>
      <c r="E165" s="78"/>
      <c r="F165" s="68"/>
      <c r="G165" s="67"/>
      <c r="H165" s="67"/>
      <c r="I165" s="67"/>
      <c r="J165" s="67"/>
      <c r="K165" s="69"/>
      <c r="L165" s="67"/>
      <c r="M165" s="67"/>
      <c r="N165" s="67"/>
      <c r="O165" s="67"/>
      <c r="P165" s="70"/>
      <c r="Q165" s="67"/>
      <c r="R165" s="15"/>
      <c r="S165" s="15"/>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BQ165" s="13"/>
      <c r="BR165" s="13"/>
      <c r="BS165" s="13"/>
      <c r="BT165" s="13"/>
      <c r="BU165" s="13"/>
      <c r="BV165" s="13"/>
      <c r="BW165" s="13"/>
      <c r="BX165" s="13"/>
      <c r="BY165" s="13"/>
      <c r="BZ165" s="13"/>
      <c r="CA165" s="13"/>
      <c r="CB165" s="13"/>
      <c r="CC165" s="13"/>
      <c r="CD165" s="13"/>
      <c r="CE165" s="13"/>
      <c r="CF165" s="13"/>
      <c r="CG165" s="13"/>
      <c r="CH165" s="13"/>
      <c r="CI165" s="13"/>
      <c r="CJ165" s="13"/>
      <c r="CK165" s="13"/>
      <c r="CL165" s="13"/>
      <c r="CM165" s="13"/>
      <c r="CN165" s="13"/>
      <c r="CO165" s="13"/>
      <c r="CP165" s="13"/>
      <c r="CQ165" s="13"/>
      <c r="CR165" s="13"/>
      <c r="CS165" s="13"/>
      <c r="CT165" s="13"/>
      <c r="CU165" s="13"/>
      <c r="CV165" s="13"/>
      <c r="CW165" s="13"/>
      <c r="CX165" s="13"/>
      <c r="CY165" s="13"/>
      <c r="CZ165" s="13"/>
      <c r="DA165" s="13"/>
      <c r="DB165" s="13"/>
      <c r="DC165" s="13"/>
      <c r="DD165" s="13"/>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c r="EU165" s="13"/>
      <c r="EV165" s="13"/>
      <c r="EW165" s="13"/>
      <c r="EX165" s="13"/>
      <c r="EY165" s="13"/>
      <c r="EZ165" s="13"/>
      <c r="FA165" s="13"/>
      <c r="FB165" s="13"/>
      <c r="FC165" s="13"/>
      <c r="FD165" s="13"/>
      <c r="FE165" s="13"/>
      <c r="FF165" s="13"/>
      <c r="FG165" s="13"/>
      <c r="FH165" s="13"/>
      <c r="FI165" s="13"/>
      <c r="FJ165" s="13"/>
      <c r="FK165" s="13"/>
      <c r="FL165" s="13"/>
      <c r="FM165" s="13"/>
      <c r="FN165" s="13"/>
      <c r="FO165" s="13"/>
      <c r="FP165" s="13"/>
      <c r="FQ165" s="13"/>
      <c r="FR165" s="13"/>
      <c r="FS165" s="13"/>
      <c r="FT165" s="13"/>
      <c r="FU165" s="13"/>
      <c r="FV165" s="13"/>
      <c r="FW165" s="13"/>
      <c r="FX165" s="13"/>
      <c r="FY165" s="13"/>
      <c r="FZ165" s="13"/>
      <c r="GA165" s="13"/>
      <c r="GB165" s="13"/>
      <c r="GC165" s="13"/>
      <c r="GD165" s="13"/>
      <c r="GE165" s="13"/>
      <c r="GF165" s="13"/>
      <c r="GG165" s="13"/>
      <c r="GH165" s="13"/>
      <c r="GI165" s="13"/>
      <c r="GJ165" s="13"/>
      <c r="GK165" s="13"/>
      <c r="GL165" s="13"/>
      <c r="GM165" s="13"/>
      <c r="GN165" s="13"/>
      <c r="GO165" s="13"/>
      <c r="GP165" s="13"/>
      <c r="GQ165" s="13"/>
      <c r="GR165" s="13"/>
      <c r="GS165" s="13"/>
      <c r="GT165" s="13"/>
      <c r="GU165" s="13"/>
      <c r="GV165" s="13"/>
      <c r="GW165" s="13"/>
      <c r="GX165" s="13"/>
      <c r="GY165" s="13"/>
      <c r="GZ165" s="13"/>
      <c r="HA165" s="13"/>
      <c r="HB165" s="13"/>
      <c r="HC165" s="13"/>
      <c r="HD165" s="13"/>
      <c r="HE165" s="13"/>
      <c r="HF165" s="13"/>
      <c r="HG165" s="13"/>
      <c r="HH165" s="13"/>
      <c r="HI165" s="13"/>
      <c r="HJ165" s="13"/>
      <c r="HK165" s="13"/>
      <c r="HL165" s="13"/>
      <c r="HM165" s="13"/>
      <c r="HN165" s="13"/>
      <c r="HO165" s="13"/>
      <c r="HP165" s="13"/>
      <c r="HQ165" s="13"/>
      <c r="HR165" s="13"/>
      <c r="HS165" s="13"/>
      <c r="HT165" s="13"/>
      <c r="HU165" s="13"/>
      <c r="HV165" s="13"/>
      <c r="HW165" s="13"/>
      <c r="HX165" s="13"/>
      <c r="HY165" s="13"/>
      <c r="HZ165" s="13"/>
      <c r="IA165" s="13"/>
      <c r="IB165" s="13"/>
      <c r="IC165" s="13"/>
      <c r="ID165" s="13"/>
      <c r="IE165" s="13"/>
      <c r="IF165" s="13"/>
      <c r="IG165" s="13"/>
      <c r="IH165" s="13"/>
      <c r="II165" s="13"/>
      <c r="IJ165" s="13"/>
    </row>
    <row r="166" spans="1:244" s="14" customFormat="1" ht="60" customHeight="1" x14ac:dyDescent="0.3">
      <c r="A166" s="142" t="s">
        <v>403</v>
      </c>
      <c r="B166" s="143" t="s">
        <v>405</v>
      </c>
      <c r="C166" s="168">
        <f>SUM(C167)</f>
        <v>8607601.5</v>
      </c>
      <c r="D166" s="168">
        <f t="shared" ref="D166:E166" si="61">SUM(D167)</f>
        <v>8607601.5</v>
      </c>
      <c r="E166" s="168">
        <f t="shared" si="61"/>
        <v>0</v>
      </c>
      <c r="F166" s="72">
        <f t="shared" si="55"/>
        <v>0</v>
      </c>
      <c r="G166" s="71">
        <f t="shared" ref="G166:G167" si="62">SUM(E166-D166)</f>
        <v>-8607601.5</v>
      </c>
      <c r="H166" s="67"/>
      <c r="I166" s="67"/>
      <c r="J166" s="67"/>
      <c r="K166" s="69"/>
      <c r="L166" s="67"/>
      <c r="M166" s="71">
        <f t="shared" si="57"/>
        <v>8607601.5</v>
      </c>
      <c r="N166" s="71">
        <f t="shared" si="57"/>
        <v>8607601.5</v>
      </c>
      <c r="O166" s="71">
        <f t="shared" si="57"/>
        <v>0</v>
      </c>
      <c r="P166" s="74">
        <v>0</v>
      </c>
      <c r="Q166" s="71">
        <f t="shared" si="59"/>
        <v>-8607601.5</v>
      </c>
      <c r="R166" s="15"/>
      <c r="S166" s="15"/>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c r="BR166" s="13"/>
      <c r="BS166" s="13"/>
      <c r="BT166" s="13"/>
      <c r="BU166" s="13"/>
      <c r="BV166" s="13"/>
      <c r="BW166" s="13"/>
      <c r="BX166" s="13"/>
      <c r="BY166" s="13"/>
      <c r="BZ166" s="13"/>
      <c r="CA166" s="13"/>
      <c r="CB166" s="13"/>
      <c r="CC166" s="13"/>
      <c r="CD166" s="13"/>
      <c r="CE166" s="13"/>
      <c r="CF166" s="13"/>
      <c r="CG166" s="13"/>
      <c r="CH166" s="13"/>
      <c r="CI166" s="13"/>
      <c r="CJ166" s="13"/>
      <c r="CK166" s="13"/>
      <c r="CL166" s="13"/>
      <c r="CM166" s="13"/>
      <c r="CN166" s="13"/>
      <c r="CO166" s="13"/>
      <c r="CP166" s="13"/>
      <c r="CQ166" s="13"/>
      <c r="CR166" s="13"/>
      <c r="CS166" s="13"/>
      <c r="CT166" s="13"/>
      <c r="CU166" s="13"/>
      <c r="CV166" s="13"/>
      <c r="CW166" s="13"/>
      <c r="CX166" s="13"/>
      <c r="CY166" s="13"/>
      <c r="CZ166" s="13"/>
      <c r="DA166" s="13"/>
      <c r="DB166" s="13"/>
      <c r="DC166" s="13"/>
      <c r="DD166" s="13"/>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c r="EU166" s="13"/>
      <c r="EV166" s="13"/>
      <c r="EW166" s="13"/>
      <c r="EX166" s="13"/>
      <c r="EY166" s="13"/>
      <c r="EZ166" s="13"/>
      <c r="FA166" s="13"/>
      <c r="FB166" s="13"/>
      <c r="FC166" s="13"/>
      <c r="FD166" s="13"/>
      <c r="FE166" s="13"/>
      <c r="FF166" s="13"/>
      <c r="FG166" s="13"/>
      <c r="FH166" s="13"/>
      <c r="FI166" s="13"/>
      <c r="FJ166" s="13"/>
      <c r="FK166" s="13"/>
      <c r="FL166" s="13"/>
      <c r="FM166" s="13"/>
      <c r="FN166" s="13"/>
      <c r="FO166" s="13"/>
      <c r="FP166" s="13"/>
      <c r="FQ166" s="13"/>
      <c r="FR166" s="13"/>
      <c r="FS166" s="13"/>
      <c r="FT166" s="13"/>
      <c r="FU166" s="13"/>
      <c r="FV166" s="13"/>
      <c r="FW166" s="13"/>
      <c r="FX166" s="13"/>
      <c r="FY166" s="13"/>
      <c r="FZ166" s="13"/>
      <c r="GA166" s="13"/>
      <c r="GB166" s="13"/>
      <c r="GC166" s="13"/>
      <c r="GD166" s="13"/>
      <c r="GE166" s="13"/>
      <c r="GF166" s="13"/>
      <c r="GG166" s="13"/>
      <c r="GH166" s="13"/>
      <c r="GI166" s="13"/>
      <c r="GJ166" s="13"/>
      <c r="GK166" s="13"/>
      <c r="GL166" s="13"/>
      <c r="GM166" s="13"/>
      <c r="GN166" s="13"/>
      <c r="GO166" s="13"/>
      <c r="GP166" s="13"/>
      <c r="GQ166" s="13"/>
      <c r="GR166" s="13"/>
      <c r="GS166" s="13"/>
      <c r="GT166" s="13"/>
      <c r="GU166" s="13"/>
      <c r="GV166" s="13"/>
      <c r="GW166" s="13"/>
      <c r="GX166" s="13"/>
      <c r="GY166" s="13"/>
      <c r="GZ166" s="13"/>
      <c r="HA166" s="13"/>
      <c r="HB166" s="13"/>
      <c r="HC166" s="13"/>
      <c r="HD166" s="13"/>
      <c r="HE166" s="13"/>
      <c r="HF166" s="13"/>
      <c r="HG166" s="13"/>
      <c r="HH166" s="13"/>
      <c r="HI166" s="13"/>
      <c r="HJ166" s="13"/>
      <c r="HK166" s="13"/>
      <c r="HL166" s="13"/>
      <c r="HM166" s="13"/>
      <c r="HN166" s="13"/>
      <c r="HO166" s="13"/>
      <c r="HP166" s="13"/>
      <c r="HQ166" s="13"/>
      <c r="HR166" s="13"/>
      <c r="HS166" s="13"/>
      <c r="HT166" s="13"/>
      <c r="HU166" s="13"/>
      <c r="HV166" s="13"/>
      <c r="HW166" s="13"/>
      <c r="HX166" s="13"/>
      <c r="HY166" s="13"/>
      <c r="HZ166" s="13"/>
      <c r="IA166" s="13"/>
      <c r="IB166" s="13"/>
      <c r="IC166" s="13"/>
      <c r="ID166" s="13"/>
      <c r="IE166" s="13"/>
      <c r="IF166" s="13"/>
      <c r="IG166" s="13"/>
      <c r="IH166" s="13"/>
      <c r="II166" s="13"/>
      <c r="IJ166" s="13"/>
    </row>
    <row r="167" spans="1:244" s="14" customFormat="1" ht="400.5" customHeight="1" x14ac:dyDescent="0.3">
      <c r="A167" s="55" t="s">
        <v>404</v>
      </c>
      <c r="B167" s="155" t="s">
        <v>406</v>
      </c>
      <c r="C167" s="78">
        <v>8607601.5</v>
      </c>
      <c r="D167" s="78">
        <v>8607601.5</v>
      </c>
      <c r="E167" s="78">
        <v>0</v>
      </c>
      <c r="F167" s="68">
        <f t="shared" si="55"/>
        <v>0</v>
      </c>
      <c r="G167" s="67">
        <f t="shared" si="62"/>
        <v>-8607601.5</v>
      </c>
      <c r="H167" s="67"/>
      <c r="I167" s="67"/>
      <c r="J167" s="67"/>
      <c r="K167" s="69"/>
      <c r="L167" s="67"/>
      <c r="M167" s="67">
        <f t="shared" si="57"/>
        <v>8607601.5</v>
      </c>
      <c r="N167" s="67">
        <f t="shared" si="57"/>
        <v>8607601.5</v>
      </c>
      <c r="O167" s="67">
        <f t="shared" si="57"/>
        <v>0</v>
      </c>
      <c r="P167" s="70">
        <v>0</v>
      </c>
      <c r="Q167" s="67">
        <f t="shared" si="59"/>
        <v>-8607601.5</v>
      </c>
      <c r="R167" s="15"/>
      <c r="S167" s="15"/>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c r="BO167" s="13"/>
      <c r="BP167" s="13"/>
      <c r="BQ167" s="13"/>
      <c r="BR167" s="13"/>
      <c r="BS167" s="13"/>
      <c r="BT167" s="13"/>
      <c r="BU167" s="13"/>
      <c r="BV167" s="13"/>
      <c r="BW167" s="13"/>
      <c r="BX167" s="13"/>
      <c r="BY167" s="13"/>
      <c r="BZ167" s="13"/>
      <c r="CA167" s="13"/>
      <c r="CB167" s="13"/>
      <c r="CC167" s="13"/>
      <c r="CD167" s="13"/>
      <c r="CE167" s="13"/>
      <c r="CF167" s="13"/>
      <c r="CG167" s="13"/>
      <c r="CH167" s="13"/>
      <c r="CI167" s="13"/>
      <c r="CJ167" s="13"/>
      <c r="CK167" s="13"/>
      <c r="CL167" s="13"/>
      <c r="CM167" s="13"/>
      <c r="CN167" s="13"/>
      <c r="CO167" s="13"/>
      <c r="CP167" s="13"/>
      <c r="CQ167" s="13"/>
      <c r="CR167" s="13"/>
      <c r="CS167" s="13"/>
      <c r="CT167" s="13"/>
      <c r="CU167" s="13"/>
      <c r="CV167" s="13"/>
      <c r="CW167" s="13"/>
      <c r="CX167" s="13"/>
      <c r="CY167" s="13"/>
      <c r="CZ167" s="13"/>
      <c r="DA167" s="13"/>
      <c r="DB167" s="13"/>
      <c r="DC167" s="13"/>
      <c r="DD167" s="13"/>
      <c r="DE167" s="13"/>
      <c r="DF167" s="13"/>
      <c r="DG167" s="13"/>
      <c r="DH167" s="13"/>
      <c r="DI167" s="13"/>
      <c r="DJ167" s="13"/>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3"/>
      <c r="EL167" s="13"/>
      <c r="EM167" s="13"/>
      <c r="EN167" s="13"/>
      <c r="EO167" s="13"/>
      <c r="EP167" s="13"/>
      <c r="EQ167" s="13"/>
      <c r="ER167" s="13"/>
      <c r="ES167" s="13"/>
      <c r="ET167" s="13"/>
      <c r="EU167" s="13"/>
      <c r="EV167" s="13"/>
      <c r="EW167" s="13"/>
      <c r="EX167" s="13"/>
      <c r="EY167" s="13"/>
      <c r="EZ167" s="13"/>
      <c r="FA167" s="13"/>
      <c r="FB167" s="13"/>
      <c r="FC167" s="13"/>
      <c r="FD167" s="13"/>
      <c r="FE167" s="13"/>
      <c r="FF167" s="13"/>
      <c r="FG167" s="13"/>
      <c r="FH167" s="13"/>
      <c r="FI167" s="13"/>
      <c r="FJ167" s="13"/>
      <c r="FK167" s="13"/>
      <c r="FL167" s="13"/>
      <c r="FM167" s="13"/>
      <c r="FN167" s="13"/>
      <c r="FO167" s="13"/>
      <c r="FP167" s="13"/>
      <c r="FQ167" s="13"/>
      <c r="FR167" s="13"/>
      <c r="FS167" s="13"/>
      <c r="FT167" s="13"/>
      <c r="FU167" s="13"/>
      <c r="FV167" s="13"/>
      <c r="FW167" s="13"/>
      <c r="FX167" s="13"/>
      <c r="FY167" s="13"/>
      <c r="FZ167" s="13"/>
      <c r="GA167" s="13"/>
      <c r="GB167" s="13"/>
      <c r="GC167" s="13"/>
      <c r="GD167" s="13"/>
      <c r="GE167" s="13"/>
      <c r="GF167" s="13"/>
      <c r="GG167" s="13"/>
      <c r="GH167" s="13"/>
      <c r="GI167" s="13"/>
      <c r="GJ167" s="13"/>
      <c r="GK167" s="13"/>
      <c r="GL167" s="13"/>
      <c r="GM167" s="13"/>
      <c r="GN167" s="13"/>
      <c r="GO167" s="13"/>
      <c r="GP167" s="13"/>
      <c r="GQ167" s="13"/>
      <c r="GR167" s="13"/>
      <c r="GS167" s="13"/>
      <c r="GT167" s="13"/>
      <c r="GU167" s="13"/>
      <c r="GV167" s="13"/>
      <c r="GW167" s="13"/>
      <c r="GX167" s="13"/>
      <c r="GY167" s="13"/>
      <c r="GZ167" s="13"/>
      <c r="HA167" s="13"/>
      <c r="HB167" s="13"/>
      <c r="HC167" s="13"/>
      <c r="HD167" s="13"/>
      <c r="HE167" s="13"/>
      <c r="HF167" s="13"/>
      <c r="HG167" s="13"/>
      <c r="HH167" s="13"/>
      <c r="HI167" s="13"/>
      <c r="HJ167" s="13"/>
      <c r="HK167" s="13"/>
      <c r="HL167" s="13"/>
      <c r="HM167" s="13"/>
      <c r="HN167" s="13"/>
      <c r="HO167" s="13"/>
      <c r="HP167" s="13"/>
      <c r="HQ167" s="13"/>
      <c r="HR167" s="13"/>
      <c r="HS167" s="13"/>
      <c r="HT167" s="13"/>
      <c r="HU167" s="13"/>
      <c r="HV167" s="13"/>
      <c r="HW167" s="13"/>
      <c r="HX167" s="13"/>
      <c r="HY167" s="13"/>
      <c r="HZ167" s="13"/>
      <c r="IA167" s="13"/>
      <c r="IB167" s="13"/>
      <c r="IC167" s="13"/>
      <c r="ID167" s="13"/>
      <c r="IE167" s="13"/>
      <c r="IF167" s="13"/>
      <c r="IG167" s="13"/>
      <c r="IH167" s="13"/>
      <c r="II167" s="13"/>
      <c r="IJ167" s="13"/>
    </row>
    <row r="168" spans="1:244" s="14" customFormat="1" ht="29.25" customHeight="1" x14ac:dyDescent="0.3">
      <c r="A168" s="163" t="s">
        <v>126</v>
      </c>
      <c r="B168" s="145" t="s">
        <v>125</v>
      </c>
      <c r="C168" s="168">
        <f>SUM(C169:C170)</f>
        <v>27113901</v>
      </c>
      <c r="D168" s="168">
        <f>SUM(D169:D170)</f>
        <v>14403306.699999999</v>
      </c>
      <c r="E168" s="168">
        <f>SUM(E169:E170)</f>
        <v>12813462.82</v>
      </c>
      <c r="F168" s="72">
        <f t="shared" si="55"/>
        <v>88.961952188381858</v>
      </c>
      <c r="G168" s="71">
        <f t="shared" si="56"/>
        <v>-1589843.879999999</v>
      </c>
      <c r="H168" s="71">
        <f>SUM(H169:H170)</f>
        <v>1501788</v>
      </c>
      <c r="I168" s="71">
        <f>SUM(I169:I170)</f>
        <v>1501788</v>
      </c>
      <c r="J168" s="71">
        <f>SUM(J169:J170)</f>
        <v>1751927.8</v>
      </c>
      <c r="K168" s="73">
        <f t="shared" ref="K168:K169" si="63">SUM(J168/I168*100)</f>
        <v>116.65613255665914</v>
      </c>
      <c r="L168" s="71">
        <f t="shared" ref="L168:L169" si="64">SUM(J168-I168)</f>
        <v>250139.80000000005</v>
      </c>
      <c r="M168" s="71">
        <f t="shared" si="57"/>
        <v>28615689</v>
      </c>
      <c r="N168" s="71">
        <f t="shared" si="57"/>
        <v>15905094.699999999</v>
      </c>
      <c r="O168" s="71">
        <f t="shared" si="57"/>
        <v>14565390.620000001</v>
      </c>
      <c r="P168" s="74">
        <f t="shared" si="58"/>
        <v>91.576887121583766</v>
      </c>
      <c r="Q168" s="71">
        <f t="shared" si="59"/>
        <v>-1339704.0799999982</v>
      </c>
      <c r="R168" s="15"/>
      <c r="S168" s="15"/>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c r="BQ168" s="13"/>
      <c r="BR168" s="13"/>
      <c r="BS168" s="13"/>
      <c r="BT168" s="13"/>
      <c r="BU168" s="13"/>
      <c r="BV168" s="13"/>
      <c r="BW168" s="13"/>
      <c r="BX168" s="13"/>
      <c r="BY168" s="13"/>
      <c r="BZ168" s="13"/>
      <c r="CA168" s="13"/>
      <c r="CB168" s="13"/>
      <c r="CC168" s="13"/>
      <c r="CD168" s="13"/>
      <c r="CE168" s="13"/>
      <c r="CF168" s="13"/>
      <c r="CG168" s="13"/>
      <c r="CH168" s="13"/>
      <c r="CI168" s="13"/>
      <c r="CJ168" s="13"/>
      <c r="CK168" s="13"/>
      <c r="CL168" s="13"/>
      <c r="CM168" s="13"/>
      <c r="CN168" s="13"/>
      <c r="CO168" s="13"/>
      <c r="CP168" s="13"/>
      <c r="CQ168" s="13"/>
      <c r="CR168" s="13"/>
      <c r="CS168" s="13"/>
      <c r="CT168" s="13"/>
      <c r="CU168" s="13"/>
      <c r="CV168" s="13"/>
      <c r="CW168" s="13"/>
      <c r="CX168" s="13"/>
      <c r="CY168" s="13"/>
      <c r="CZ168" s="13"/>
      <c r="DA168" s="13"/>
      <c r="DB168" s="13"/>
      <c r="DC168" s="13"/>
      <c r="DD168" s="13"/>
      <c r="DE168" s="13"/>
      <c r="DF168" s="13"/>
      <c r="DG168" s="13"/>
      <c r="DH168" s="13"/>
      <c r="DI168" s="13"/>
      <c r="DJ168" s="13"/>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3"/>
      <c r="EL168" s="13"/>
      <c r="EM168" s="13"/>
      <c r="EN168" s="13"/>
      <c r="EO168" s="13"/>
      <c r="EP168" s="13"/>
      <c r="EQ168" s="13"/>
      <c r="ER168" s="13"/>
      <c r="ES168" s="13"/>
      <c r="ET168" s="13"/>
      <c r="EU168" s="13"/>
      <c r="EV168" s="13"/>
      <c r="EW168" s="13"/>
      <c r="EX168" s="13"/>
      <c r="EY168" s="13"/>
      <c r="EZ168" s="13"/>
      <c r="FA168" s="13"/>
      <c r="FB168" s="13"/>
      <c r="FC168" s="13"/>
      <c r="FD168" s="13"/>
      <c r="FE168" s="13"/>
      <c r="FF168" s="13"/>
      <c r="FG168" s="13"/>
      <c r="FH168" s="13"/>
      <c r="FI168" s="13"/>
      <c r="FJ168" s="13"/>
      <c r="FK168" s="13"/>
      <c r="FL168" s="13"/>
      <c r="FM168" s="13"/>
      <c r="FN168" s="13"/>
      <c r="FO168" s="13"/>
      <c r="FP168" s="13"/>
      <c r="FQ168" s="13"/>
      <c r="FR168" s="13"/>
      <c r="FS168" s="13"/>
      <c r="FT168" s="13"/>
      <c r="FU168" s="13"/>
      <c r="FV168" s="13"/>
      <c r="FW168" s="13"/>
      <c r="FX168" s="13"/>
      <c r="FY168" s="13"/>
      <c r="FZ168" s="13"/>
      <c r="GA168" s="13"/>
      <c r="GB168" s="13"/>
      <c r="GC168" s="13"/>
      <c r="GD168" s="13"/>
      <c r="GE168" s="13"/>
      <c r="GF168" s="13"/>
      <c r="GG168" s="13"/>
      <c r="GH168" s="13"/>
      <c r="GI168" s="13"/>
      <c r="GJ168" s="13"/>
      <c r="GK168" s="13"/>
      <c r="GL168" s="13"/>
      <c r="GM168" s="13"/>
      <c r="GN168" s="13"/>
      <c r="GO168" s="13"/>
      <c r="GP168" s="13"/>
      <c r="GQ168" s="13"/>
      <c r="GR168" s="13"/>
      <c r="GS168" s="13"/>
      <c r="GT168" s="13"/>
      <c r="GU168" s="13"/>
      <c r="GV168" s="13"/>
      <c r="GW168" s="13"/>
      <c r="GX168" s="13"/>
      <c r="GY168" s="13"/>
      <c r="GZ168" s="13"/>
      <c r="HA168" s="13"/>
      <c r="HB168" s="13"/>
      <c r="HC168" s="13"/>
      <c r="HD168" s="13"/>
      <c r="HE168" s="13"/>
      <c r="HF168" s="13"/>
      <c r="HG168" s="13"/>
      <c r="HH168" s="13"/>
      <c r="HI168" s="13"/>
      <c r="HJ168" s="13"/>
      <c r="HK168" s="13"/>
      <c r="HL168" s="13"/>
      <c r="HM168" s="13"/>
      <c r="HN168" s="13"/>
      <c r="HO168" s="13"/>
      <c r="HP168" s="13"/>
      <c r="HQ168" s="13"/>
      <c r="HR168" s="13"/>
      <c r="HS168" s="13"/>
      <c r="HT168" s="13"/>
      <c r="HU168" s="13"/>
      <c r="HV168" s="13"/>
      <c r="HW168" s="13"/>
      <c r="HX168" s="13"/>
      <c r="HY168" s="13"/>
      <c r="HZ168" s="13"/>
      <c r="IA168" s="13"/>
      <c r="IB168" s="13"/>
      <c r="IC168" s="13"/>
      <c r="ID168" s="13"/>
      <c r="IE168" s="13"/>
      <c r="IF168" s="13"/>
      <c r="IG168" s="13"/>
      <c r="IH168" s="13"/>
      <c r="II168" s="13"/>
      <c r="IJ168" s="13"/>
    </row>
    <row r="169" spans="1:244" s="14" customFormat="1" ht="64.5" customHeight="1" x14ac:dyDescent="0.3">
      <c r="A169" s="169" t="s">
        <v>328</v>
      </c>
      <c r="B169" s="61" t="s">
        <v>374</v>
      </c>
      <c r="C169" s="78">
        <v>14930630</v>
      </c>
      <c r="D169" s="78">
        <v>8362035.7000000002</v>
      </c>
      <c r="E169" s="78">
        <v>7220579.1299999999</v>
      </c>
      <c r="F169" s="68">
        <f t="shared" si="55"/>
        <v>86.34953723050954</v>
      </c>
      <c r="G169" s="67">
        <f t="shared" si="56"/>
        <v>-1141456.5700000003</v>
      </c>
      <c r="H169" s="67">
        <v>1501788</v>
      </c>
      <c r="I169" s="67">
        <v>1501788</v>
      </c>
      <c r="J169" s="67">
        <v>1751927.8</v>
      </c>
      <c r="K169" s="69">
        <f t="shared" si="63"/>
        <v>116.65613255665914</v>
      </c>
      <c r="L169" s="67">
        <f t="shared" si="64"/>
        <v>250139.80000000005</v>
      </c>
      <c r="M169" s="67">
        <f t="shared" si="57"/>
        <v>16432418</v>
      </c>
      <c r="N169" s="67">
        <f t="shared" si="57"/>
        <v>9863823.6999999993</v>
      </c>
      <c r="O169" s="67">
        <f t="shared" si="57"/>
        <v>8972506.9299999997</v>
      </c>
      <c r="P169" s="70">
        <f t="shared" si="58"/>
        <v>90.963780404955941</v>
      </c>
      <c r="Q169" s="67">
        <f t="shared" si="59"/>
        <v>-891316.76999999955</v>
      </c>
      <c r="R169" s="15"/>
      <c r="S169" s="15"/>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Q169" s="13"/>
      <c r="BR169" s="13"/>
      <c r="BS169" s="13"/>
      <c r="BT169" s="13"/>
      <c r="BU169" s="13"/>
      <c r="BV169" s="13"/>
      <c r="BW169" s="13"/>
      <c r="BX169" s="13"/>
      <c r="BY169" s="13"/>
      <c r="BZ169" s="13"/>
      <c r="CA169" s="13"/>
      <c r="CB169" s="13"/>
      <c r="CC169" s="13"/>
      <c r="CD169" s="13"/>
      <c r="CE169" s="13"/>
      <c r="CF169" s="13"/>
      <c r="CG169" s="13"/>
      <c r="CH169" s="13"/>
      <c r="CI169" s="13"/>
      <c r="CJ169" s="13"/>
      <c r="CK169" s="13"/>
      <c r="CL169" s="13"/>
      <c r="CM169" s="13"/>
      <c r="CN169" s="13"/>
      <c r="CO169" s="13"/>
      <c r="CP169" s="13"/>
      <c r="CQ169" s="13"/>
      <c r="CR169" s="13"/>
      <c r="CS169" s="13"/>
      <c r="CT169" s="13"/>
      <c r="CU169" s="13"/>
      <c r="CV169" s="13"/>
      <c r="CW169" s="13"/>
      <c r="CX169" s="13"/>
      <c r="CY169" s="13"/>
      <c r="CZ169" s="13"/>
      <c r="DA169" s="13"/>
      <c r="DB169" s="13"/>
      <c r="DC169" s="13"/>
      <c r="DD169" s="13"/>
      <c r="DE169" s="13"/>
      <c r="DF169" s="13"/>
      <c r="DG169" s="13"/>
      <c r="DH169" s="13"/>
      <c r="DI169" s="13"/>
      <c r="DJ169" s="13"/>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U169" s="13"/>
      <c r="EV169" s="13"/>
      <c r="EW169" s="13"/>
      <c r="EX169" s="13"/>
      <c r="EY169" s="13"/>
      <c r="EZ169" s="13"/>
      <c r="FA169" s="13"/>
      <c r="FB169" s="13"/>
      <c r="FC169" s="13"/>
      <c r="FD169" s="13"/>
      <c r="FE169" s="13"/>
      <c r="FF169" s="13"/>
      <c r="FG169" s="13"/>
      <c r="FH169" s="13"/>
      <c r="FI169" s="13"/>
      <c r="FJ169" s="13"/>
      <c r="FK169" s="13"/>
      <c r="FL169" s="13"/>
      <c r="FM169" s="13"/>
      <c r="FN169" s="13"/>
      <c r="FO169" s="13"/>
      <c r="FP169" s="13"/>
      <c r="FQ169" s="13"/>
      <c r="FR169" s="13"/>
      <c r="FS169" s="13"/>
      <c r="FT169" s="13"/>
      <c r="FU169" s="13"/>
      <c r="FV169" s="13"/>
      <c r="FW169" s="13"/>
      <c r="FX169" s="13"/>
      <c r="FY169" s="13"/>
      <c r="FZ169" s="13"/>
      <c r="GA169" s="13"/>
      <c r="GB169" s="13"/>
      <c r="GC169" s="13"/>
      <c r="GD169" s="13"/>
      <c r="GE169" s="13"/>
      <c r="GF169" s="13"/>
      <c r="GG169" s="13"/>
      <c r="GH169" s="13"/>
      <c r="GI169" s="13"/>
      <c r="GJ169" s="13"/>
      <c r="GK169" s="13"/>
      <c r="GL169" s="13"/>
      <c r="GM169" s="13"/>
      <c r="GN169" s="13"/>
      <c r="GO169" s="13"/>
      <c r="GP169" s="13"/>
      <c r="GQ169" s="13"/>
      <c r="GR169" s="13"/>
      <c r="GS169" s="13"/>
      <c r="GT169" s="13"/>
      <c r="GU169" s="13"/>
      <c r="GV169" s="13"/>
      <c r="GW169" s="13"/>
      <c r="GX169" s="13"/>
      <c r="GY169" s="13"/>
      <c r="GZ169" s="13"/>
      <c r="HA169" s="13"/>
      <c r="HB169" s="13"/>
      <c r="HC169" s="13"/>
      <c r="HD169" s="13"/>
      <c r="HE169" s="13"/>
      <c r="HF169" s="13"/>
      <c r="HG169" s="13"/>
      <c r="HH169" s="13"/>
      <c r="HI169" s="13"/>
      <c r="HJ169" s="13"/>
      <c r="HK169" s="13"/>
      <c r="HL169" s="13"/>
      <c r="HM169" s="13"/>
      <c r="HN169" s="13"/>
      <c r="HO169" s="13"/>
      <c r="HP169" s="13"/>
      <c r="HQ169" s="13"/>
      <c r="HR169" s="13"/>
      <c r="HS169" s="13"/>
      <c r="HT169" s="13"/>
      <c r="HU169" s="13"/>
      <c r="HV169" s="13"/>
      <c r="HW169" s="13"/>
      <c r="HX169" s="13"/>
      <c r="HY169" s="13"/>
      <c r="HZ169" s="13"/>
      <c r="IA169" s="13"/>
      <c r="IB169" s="13"/>
      <c r="IC169" s="13"/>
      <c r="ID169" s="13"/>
      <c r="IE169" s="13"/>
      <c r="IF169" s="13"/>
      <c r="IG169" s="13"/>
      <c r="IH169" s="13"/>
      <c r="II169" s="13"/>
      <c r="IJ169" s="13"/>
    </row>
    <row r="170" spans="1:244" s="14" customFormat="1" ht="38.25" customHeight="1" x14ac:dyDescent="0.3">
      <c r="A170" s="169" t="s">
        <v>127</v>
      </c>
      <c r="B170" s="166" t="s">
        <v>375</v>
      </c>
      <c r="C170" s="78">
        <v>12183271</v>
      </c>
      <c r="D170" s="78">
        <v>6041271</v>
      </c>
      <c r="E170" s="78">
        <v>5592883.6900000004</v>
      </c>
      <c r="F170" s="68">
        <f t="shared" si="55"/>
        <v>92.577930869183007</v>
      </c>
      <c r="G170" s="67">
        <f t="shared" si="56"/>
        <v>-448387.30999999959</v>
      </c>
      <c r="H170" s="67"/>
      <c r="I170" s="67"/>
      <c r="J170" s="67"/>
      <c r="K170" s="69"/>
      <c r="L170" s="67"/>
      <c r="M170" s="67">
        <f t="shared" si="57"/>
        <v>12183271</v>
      </c>
      <c r="N170" s="67">
        <f t="shared" si="57"/>
        <v>6041271</v>
      </c>
      <c r="O170" s="67">
        <f t="shared" si="57"/>
        <v>5592883.6900000004</v>
      </c>
      <c r="P170" s="70">
        <f t="shared" si="58"/>
        <v>92.577930869183007</v>
      </c>
      <c r="Q170" s="67">
        <f t="shared" si="59"/>
        <v>-448387.30999999959</v>
      </c>
      <c r="R170" s="15"/>
      <c r="S170" s="15"/>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BQ170" s="13"/>
      <c r="BR170" s="13"/>
      <c r="BS170" s="13"/>
      <c r="BT170" s="13"/>
      <c r="BU170" s="13"/>
      <c r="BV170" s="13"/>
      <c r="BW170" s="13"/>
      <c r="BX170" s="13"/>
      <c r="BY170" s="13"/>
      <c r="BZ170" s="13"/>
      <c r="CA170" s="13"/>
      <c r="CB170" s="13"/>
      <c r="CC170" s="13"/>
      <c r="CD170" s="13"/>
      <c r="CE170" s="13"/>
      <c r="CF170" s="13"/>
      <c r="CG170" s="13"/>
      <c r="CH170" s="13"/>
      <c r="CI170" s="13"/>
      <c r="CJ170" s="13"/>
      <c r="CK170" s="13"/>
      <c r="CL170" s="13"/>
      <c r="CM170" s="13"/>
      <c r="CN170" s="13"/>
      <c r="CO170" s="13"/>
      <c r="CP170" s="13"/>
      <c r="CQ170" s="13"/>
      <c r="CR170" s="13"/>
      <c r="CS170" s="13"/>
      <c r="CT170" s="13"/>
      <c r="CU170" s="13"/>
      <c r="CV170" s="13"/>
      <c r="CW170" s="13"/>
      <c r="CX170" s="13"/>
      <c r="CY170" s="13"/>
      <c r="CZ170" s="13"/>
      <c r="DA170" s="13"/>
      <c r="DB170" s="13"/>
      <c r="DC170" s="13"/>
      <c r="DD170" s="13"/>
      <c r="DE170" s="13"/>
      <c r="DF170" s="13"/>
      <c r="DG170" s="13"/>
      <c r="DH170" s="13"/>
      <c r="DI170" s="13"/>
      <c r="DJ170" s="13"/>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c r="EU170" s="13"/>
      <c r="EV170" s="13"/>
      <c r="EW170" s="13"/>
      <c r="EX170" s="13"/>
      <c r="EY170" s="13"/>
      <c r="EZ170" s="13"/>
      <c r="FA170" s="13"/>
      <c r="FB170" s="13"/>
      <c r="FC170" s="13"/>
      <c r="FD170" s="13"/>
      <c r="FE170" s="13"/>
      <c r="FF170" s="13"/>
      <c r="FG170" s="13"/>
      <c r="FH170" s="13"/>
      <c r="FI170" s="13"/>
      <c r="FJ170" s="13"/>
      <c r="FK170" s="13"/>
      <c r="FL170" s="13"/>
      <c r="FM170" s="13"/>
      <c r="FN170" s="13"/>
      <c r="FO170" s="13"/>
      <c r="FP170" s="13"/>
      <c r="FQ170" s="13"/>
      <c r="FR170" s="13"/>
      <c r="FS170" s="13"/>
      <c r="FT170" s="13"/>
      <c r="FU170" s="13"/>
      <c r="FV170" s="13"/>
      <c r="FW170" s="13"/>
      <c r="FX170" s="13"/>
      <c r="FY170" s="13"/>
      <c r="FZ170" s="13"/>
      <c r="GA170" s="13"/>
      <c r="GB170" s="13"/>
      <c r="GC170" s="13"/>
      <c r="GD170" s="13"/>
      <c r="GE170" s="13"/>
      <c r="GF170" s="13"/>
      <c r="GG170" s="13"/>
      <c r="GH170" s="13"/>
      <c r="GI170" s="13"/>
      <c r="GJ170" s="13"/>
      <c r="GK170" s="13"/>
      <c r="GL170" s="13"/>
      <c r="GM170" s="13"/>
      <c r="GN170" s="13"/>
      <c r="GO170" s="13"/>
      <c r="GP170" s="13"/>
      <c r="GQ170" s="13"/>
      <c r="GR170" s="13"/>
      <c r="GS170" s="13"/>
      <c r="GT170" s="13"/>
      <c r="GU170" s="13"/>
      <c r="GV170" s="13"/>
      <c r="GW170" s="13"/>
      <c r="GX170" s="13"/>
      <c r="GY170" s="13"/>
      <c r="GZ170" s="13"/>
      <c r="HA170" s="13"/>
      <c r="HB170" s="13"/>
      <c r="HC170" s="13"/>
      <c r="HD170" s="13"/>
      <c r="HE170" s="13"/>
      <c r="HF170" s="13"/>
      <c r="HG170" s="13"/>
      <c r="HH170" s="13"/>
      <c r="HI170" s="13"/>
      <c r="HJ170" s="13"/>
      <c r="HK170" s="13"/>
      <c r="HL170" s="13"/>
      <c r="HM170" s="13"/>
      <c r="HN170" s="13"/>
      <c r="HO170" s="13"/>
      <c r="HP170" s="13"/>
      <c r="HQ170" s="13"/>
      <c r="HR170" s="13"/>
      <c r="HS170" s="13"/>
      <c r="HT170" s="13"/>
      <c r="HU170" s="13"/>
      <c r="HV170" s="13"/>
      <c r="HW170" s="13"/>
      <c r="HX170" s="13"/>
      <c r="HY170" s="13"/>
      <c r="HZ170" s="13"/>
      <c r="IA170" s="13"/>
      <c r="IB170" s="13"/>
      <c r="IC170" s="13"/>
      <c r="ID170" s="13"/>
      <c r="IE170" s="13"/>
      <c r="IF170" s="13"/>
      <c r="IG170" s="13"/>
      <c r="IH170" s="13"/>
      <c r="II170" s="13"/>
      <c r="IJ170" s="13"/>
    </row>
    <row r="171" spans="1:244" s="18" customFormat="1" ht="25.5" customHeight="1" x14ac:dyDescent="0.3">
      <c r="A171" s="139" t="s">
        <v>59</v>
      </c>
      <c r="B171" s="152" t="s">
        <v>4</v>
      </c>
      <c r="C171" s="63">
        <f>C172+C173+C174+C175</f>
        <v>21708033</v>
      </c>
      <c r="D171" s="63">
        <f>D172+D173+D174+D175</f>
        <v>12781948</v>
      </c>
      <c r="E171" s="63">
        <f>E172+E173+E174+E175</f>
        <v>8899824.1099999994</v>
      </c>
      <c r="F171" s="64">
        <f t="shared" si="55"/>
        <v>69.628073201361801</v>
      </c>
      <c r="G171" s="63">
        <f t="shared" si="56"/>
        <v>-3882123.8900000006</v>
      </c>
      <c r="H171" s="63">
        <f>SUM(H172+H173+H174+H175)</f>
        <v>87130</v>
      </c>
      <c r="I171" s="63">
        <f>SUM(I172+I173+I174+I175)</f>
        <v>87130</v>
      </c>
      <c r="J171" s="63">
        <f>SUM(J172+J173+J174+J175)</f>
        <v>89591</v>
      </c>
      <c r="K171" s="65">
        <f t="shared" ref="K171:K223" si="65">SUM(J171/I171*100)</f>
        <v>102.82451509239068</v>
      </c>
      <c r="L171" s="63">
        <f t="shared" ref="L171:L223" si="66">SUM(J171-I171)</f>
        <v>2461</v>
      </c>
      <c r="M171" s="63">
        <f t="shared" si="57"/>
        <v>21795163</v>
      </c>
      <c r="N171" s="63">
        <f t="shared" si="57"/>
        <v>12869078</v>
      </c>
      <c r="O171" s="63">
        <f t="shared" si="57"/>
        <v>8989415.1099999994</v>
      </c>
      <c r="P171" s="66">
        <f t="shared" si="58"/>
        <v>69.852829472321162</v>
      </c>
      <c r="Q171" s="63">
        <f t="shared" si="59"/>
        <v>-3879662.8900000006</v>
      </c>
      <c r="R171" s="44"/>
      <c r="S171" s="44"/>
      <c r="T171" s="17"/>
      <c r="U171" s="17"/>
      <c r="V171" s="17"/>
      <c r="W171" s="17"/>
      <c r="X171" s="17"/>
      <c r="Y171" s="17"/>
      <c r="Z171" s="17"/>
      <c r="AA171" s="17"/>
      <c r="AB171" s="17"/>
      <c r="AC171" s="17"/>
      <c r="AD171" s="17"/>
      <c r="AE171" s="17"/>
      <c r="AF171" s="17"/>
      <c r="AG171" s="17"/>
      <c r="AH171" s="17"/>
      <c r="AI171" s="17"/>
      <c r="AJ171" s="17"/>
      <c r="AK171" s="17"/>
      <c r="AL171" s="17"/>
      <c r="AM171" s="17"/>
      <c r="AN171" s="17"/>
      <c r="AO171" s="17"/>
      <c r="AP171" s="17"/>
      <c r="AQ171" s="17"/>
      <c r="AR171" s="17"/>
      <c r="AS171" s="17"/>
      <c r="AT171" s="17"/>
      <c r="AU171" s="17"/>
      <c r="AV171" s="17"/>
      <c r="AW171" s="17"/>
      <c r="AX171" s="17"/>
      <c r="AY171" s="17"/>
      <c r="AZ171" s="17"/>
      <c r="BA171" s="17"/>
      <c r="BB171" s="17"/>
      <c r="BC171" s="17"/>
      <c r="BD171" s="17"/>
      <c r="BE171" s="17"/>
      <c r="BF171" s="17"/>
      <c r="BG171" s="17"/>
      <c r="BH171" s="17"/>
      <c r="BI171" s="17"/>
      <c r="BJ171" s="17"/>
      <c r="BK171" s="17"/>
      <c r="BL171" s="17"/>
      <c r="BM171" s="17"/>
      <c r="BN171" s="17"/>
      <c r="BO171" s="17"/>
      <c r="BP171" s="17"/>
      <c r="BQ171" s="17"/>
      <c r="BR171" s="17"/>
      <c r="BS171" s="17"/>
      <c r="BT171" s="17"/>
      <c r="BU171" s="17"/>
      <c r="BV171" s="17"/>
      <c r="BW171" s="17"/>
      <c r="BX171" s="17"/>
      <c r="BY171" s="17"/>
      <c r="BZ171" s="17"/>
      <c r="CA171" s="17"/>
      <c r="CB171" s="17"/>
      <c r="CC171" s="17"/>
      <c r="CD171" s="17"/>
      <c r="CE171" s="17"/>
      <c r="CF171" s="17"/>
      <c r="CG171" s="17"/>
      <c r="CH171" s="17"/>
      <c r="CI171" s="17"/>
      <c r="CJ171" s="17"/>
      <c r="CK171" s="17"/>
      <c r="CL171" s="17"/>
      <c r="CM171" s="17"/>
      <c r="CN171" s="17"/>
      <c r="CO171" s="17"/>
      <c r="CP171" s="17"/>
      <c r="CQ171" s="17"/>
      <c r="CR171" s="17"/>
      <c r="CS171" s="17"/>
      <c r="CT171" s="17"/>
      <c r="CU171" s="17"/>
      <c r="CV171" s="17"/>
      <c r="CW171" s="17"/>
      <c r="CX171" s="17"/>
      <c r="CY171" s="17"/>
      <c r="CZ171" s="17"/>
      <c r="DA171" s="17"/>
      <c r="DB171" s="17"/>
      <c r="DC171" s="17"/>
      <c r="DD171" s="17"/>
      <c r="DE171" s="17"/>
      <c r="DF171" s="17"/>
      <c r="DG171" s="17"/>
      <c r="DH171" s="17"/>
      <c r="DI171" s="17"/>
      <c r="DJ171" s="17"/>
      <c r="DK171" s="17"/>
      <c r="DL171" s="17"/>
      <c r="DM171" s="17"/>
      <c r="DN171" s="17"/>
      <c r="DO171" s="17"/>
      <c r="DP171" s="17"/>
      <c r="DQ171" s="17"/>
      <c r="DR171" s="17"/>
      <c r="DS171" s="17"/>
      <c r="DT171" s="17"/>
      <c r="DU171" s="17"/>
      <c r="DV171" s="17"/>
      <c r="DW171" s="17"/>
      <c r="DX171" s="17"/>
      <c r="DY171" s="17"/>
      <c r="DZ171" s="17"/>
      <c r="EA171" s="17"/>
      <c r="EB171" s="17"/>
      <c r="EC171" s="17"/>
      <c r="ED171" s="17"/>
      <c r="EE171" s="17"/>
      <c r="EF171" s="17"/>
      <c r="EG171" s="17"/>
      <c r="EH171" s="17"/>
      <c r="EI171" s="17"/>
      <c r="EJ171" s="17"/>
      <c r="EK171" s="17"/>
      <c r="EL171" s="17"/>
      <c r="EM171" s="17"/>
      <c r="EN171" s="17"/>
      <c r="EO171" s="17"/>
      <c r="EP171" s="17"/>
      <c r="EQ171" s="17"/>
      <c r="ER171" s="17"/>
      <c r="ES171" s="17"/>
      <c r="ET171" s="17"/>
      <c r="EU171" s="17"/>
      <c r="EV171" s="17"/>
      <c r="EW171" s="17"/>
      <c r="EX171" s="17"/>
      <c r="EY171" s="17"/>
      <c r="EZ171" s="17"/>
      <c r="FA171" s="17"/>
      <c r="FB171" s="17"/>
      <c r="FC171" s="17"/>
      <c r="FD171" s="17"/>
      <c r="FE171" s="17"/>
      <c r="FF171" s="17"/>
      <c r="FG171" s="17"/>
      <c r="FH171" s="17"/>
      <c r="FI171" s="17"/>
      <c r="FJ171" s="17"/>
      <c r="FK171" s="17"/>
      <c r="FL171" s="17"/>
      <c r="FM171" s="17"/>
      <c r="FN171" s="17"/>
      <c r="FO171" s="17"/>
      <c r="FP171" s="17"/>
      <c r="FQ171" s="17"/>
      <c r="FR171" s="17"/>
      <c r="FS171" s="17"/>
      <c r="FT171" s="17"/>
      <c r="FU171" s="17"/>
      <c r="FV171" s="17"/>
      <c r="FW171" s="17"/>
      <c r="FX171" s="17"/>
      <c r="FY171" s="17"/>
      <c r="FZ171" s="17"/>
      <c r="GA171" s="17"/>
      <c r="GB171" s="17"/>
      <c r="GC171" s="17"/>
      <c r="GD171" s="17"/>
      <c r="GE171" s="17"/>
      <c r="GF171" s="17"/>
      <c r="GG171" s="17"/>
      <c r="GH171" s="17"/>
      <c r="GI171" s="17"/>
      <c r="GJ171" s="17"/>
      <c r="GK171" s="17"/>
      <c r="GL171" s="17"/>
      <c r="GM171" s="17"/>
      <c r="GN171" s="17"/>
      <c r="GO171" s="17"/>
      <c r="GP171" s="17"/>
      <c r="GQ171" s="17"/>
      <c r="GR171" s="17"/>
      <c r="GS171" s="17"/>
      <c r="GT171" s="17"/>
      <c r="GU171" s="17"/>
      <c r="GV171" s="17"/>
      <c r="GW171" s="17"/>
      <c r="GX171" s="17"/>
      <c r="GY171" s="17"/>
      <c r="GZ171" s="17"/>
      <c r="HA171" s="17"/>
      <c r="HB171" s="17"/>
      <c r="HC171" s="17"/>
      <c r="HD171" s="17"/>
      <c r="HE171" s="17"/>
      <c r="HF171" s="17"/>
      <c r="HG171" s="17"/>
      <c r="HH171" s="17"/>
      <c r="HI171" s="17"/>
      <c r="HJ171" s="17"/>
      <c r="HK171" s="17"/>
      <c r="HL171" s="17"/>
      <c r="HM171" s="17"/>
      <c r="HN171" s="17"/>
      <c r="HO171" s="17"/>
      <c r="HP171" s="17"/>
      <c r="HQ171" s="17"/>
      <c r="HR171" s="17"/>
      <c r="HS171" s="17"/>
      <c r="HT171" s="17"/>
      <c r="HU171" s="17"/>
      <c r="HV171" s="17"/>
      <c r="HW171" s="17"/>
      <c r="HX171" s="17"/>
      <c r="HY171" s="17"/>
      <c r="HZ171" s="17"/>
      <c r="IA171" s="17"/>
      <c r="IB171" s="17"/>
      <c r="IC171" s="17"/>
      <c r="ID171" s="17"/>
      <c r="IE171" s="17"/>
      <c r="IF171" s="17"/>
      <c r="IG171" s="17"/>
      <c r="IH171" s="17"/>
      <c r="II171" s="17"/>
      <c r="IJ171" s="17"/>
    </row>
    <row r="172" spans="1:244" s="14" customFormat="1" ht="24" customHeight="1" x14ac:dyDescent="0.3">
      <c r="A172" s="55" t="s">
        <v>129</v>
      </c>
      <c r="B172" s="170" t="s">
        <v>128</v>
      </c>
      <c r="C172" s="67">
        <v>6401175</v>
      </c>
      <c r="D172" s="67">
        <v>4019606</v>
      </c>
      <c r="E172" s="67">
        <v>2447518.2400000002</v>
      </c>
      <c r="F172" s="68">
        <f t="shared" si="55"/>
        <v>60.889506085919862</v>
      </c>
      <c r="G172" s="67">
        <f t="shared" si="56"/>
        <v>-1572087.7599999998</v>
      </c>
      <c r="H172" s="67">
        <v>23200</v>
      </c>
      <c r="I172" s="67">
        <v>23200</v>
      </c>
      <c r="J172" s="67">
        <v>89591</v>
      </c>
      <c r="K172" s="69">
        <f t="shared" si="65"/>
        <v>386.16810344827587</v>
      </c>
      <c r="L172" s="67">
        <f t="shared" si="66"/>
        <v>66391</v>
      </c>
      <c r="M172" s="67">
        <f t="shared" si="57"/>
        <v>6424375</v>
      </c>
      <c r="N172" s="67">
        <f t="shared" si="57"/>
        <v>4042806</v>
      </c>
      <c r="O172" s="67">
        <f t="shared" si="57"/>
        <v>2537109.2400000002</v>
      </c>
      <c r="P172" s="70">
        <f t="shared" si="58"/>
        <v>62.756146102484266</v>
      </c>
      <c r="Q172" s="67">
        <f t="shared" si="59"/>
        <v>-1505696.7599999998</v>
      </c>
      <c r="R172" s="15"/>
      <c r="S172" s="15"/>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c r="BO172" s="13"/>
      <c r="BP172" s="13"/>
      <c r="BQ172" s="13"/>
      <c r="BR172" s="13"/>
      <c r="BS172" s="13"/>
      <c r="BT172" s="13"/>
      <c r="BU172" s="13"/>
      <c r="BV172" s="13"/>
      <c r="BW172" s="13"/>
      <c r="BX172" s="13"/>
      <c r="BY172" s="13"/>
      <c r="BZ172" s="13"/>
      <c r="CA172" s="13"/>
      <c r="CB172" s="13"/>
      <c r="CC172" s="13"/>
      <c r="CD172" s="13"/>
      <c r="CE172" s="13"/>
      <c r="CF172" s="13"/>
      <c r="CG172" s="13"/>
      <c r="CH172" s="13"/>
      <c r="CI172" s="13"/>
      <c r="CJ172" s="13"/>
      <c r="CK172" s="13"/>
      <c r="CL172" s="13"/>
      <c r="CM172" s="13"/>
      <c r="CN172" s="13"/>
      <c r="CO172" s="13"/>
      <c r="CP172" s="13"/>
      <c r="CQ172" s="13"/>
      <c r="CR172" s="13"/>
      <c r="CS172" s="13"/>
      <c r="CT172" s="13"/>
      <c r="CU172" s="13"/>
      <c r="CV172" s="13"/>
      <c r="CW172" s="13"/>
      <c r="CX172" s="13"/>
      <c r="CY172" s="13"/>
      <c r="CZ172" s="13"/>
      <c r="DA172" s="13"/>
      <c r="DB172" s="13"/>
      <c r="DC172" s="13"/>
      <c r="DD172" s="13"/>
      <c r="DE172" s="13"/>
      <c r="DF172" s="13"/>
      <c r="DG172" s="13"/>
      <c r="DH172" s="13"/>
      <c r="DI172" s="13"/>
      <c r="DJ172" s="13"/>
      <c r="DK172" s="13"/>
      <c r="DL172" s="13"/>
      <c r="DM172" s="13"/>
      <c r="DN172" s="13"/>
      <c r="DO172" s="13"/>
      <c r="DP172" s="13"/>
      <c r="DQ172" s="13"/>
      <c r="DR172" s="13"/>
      <c r="DS172" s="13"/>
      <c r="DT172" s="13"/>
      <c r="DU172" s="13"/>
      <c r="DV172" s="13"/>
      <c r="DW172" s="13"/>
      <c r="DX172" s="13"/>
      <c r="DY172" s="13"/>
      <c r="DZ172" s="13"/>
      <c r="EA172" s="13"/>
      <c r="EB172" s="13"/>
      <c r="EC172" s="13"/>
      <c r="ED172" s="13"/>
      <c r="EE172" s="13"/>
      <c r="EF172" s="13"/>
      <c r="EG172" s="13"/>
      <c r="EH172" s="13"/>
      <c r="EI172" s="13"/>
      <c r="EJ172" s="13"/>
      <c r="EK172" s="13"/>
      <c r="EL172" s="13"/>
      <c r="EM172" s="13"/>
      <c r="EN172" s="13"/>
      <c r="EO172" s="13"/>
      <c r="EP172" s="13"/>
      <c r="EQ172" s="13"/>
      <c r="ER172" s="13"/>
      <c r="ES172" s="13"/>
      <c r="ET172" s="13"/>
      <c r="EU172" s="13"/>
      <c r="EV172" s="13"/>
      <c r="EW172" s="13"/>
      <c r="EX172" s="13"/>
      <c r="EY172" s="13"/>
      <c r="EZ172" s="13"/>
      <c r="FA172" s="13"/>
      <c r="FB172" s="13"/>
      <c r="FC172" s="13"/>
      <c r="FD172" s="13"/>
      <c r="FE172" s="13"/>
      <c r="FF172" s="13"/>
      <c r="FG172" s="13"/>
      <c r="FH172" s="13"/>
      <c r="FI172" s="13"/>
      <c r="FJ172" s="13"/>
      <c r="FK172" s="13"/>
      <c r="FL172" s="13"/>
      <c r="FM172" s="13"/>
      <c r="FN172" s="13"/>
      <c r="FO172" s="13"/>
      <c r="FP172" s="13"/>
      <c r="FQ172" s="13"/>
      <c r="FR172" s="13"/>
      <c r="FS172" s="13"/>
      <c r="FT172" s="13"/>
      <c r="FU172" s="13"/>
      <c r="FV172" s="13"/>
      <c r="FW172" s="13"/>
      <c r="FX172" s="13"/>
      <c r="FY172" s="13"/>
      <c r="FZ172" s="13"/>
      <c r="GA172" s="13"/>
      <c r="GB172" s="13"/>
      <c r="GC172" s="13"/>
      <c r="GD172" s="13"/>
      <c r="GE172" s="13"/>
      <c r="GF172" s="13"/>
      <c r="GG172" s="13"/>
      <c r="GH172" s="13"/>
      <c r="GI172" s="13"/>
      <c r="GJ172" s="13"/>
      <c r="GK172" s="13"/>
      <c r="GL172" s="13"/>
      <c r="GM172" s="13"/>
      <c r="GN172" s="13"/>
      <c r="GO172" s="13"/>
      <c r="GP172" s="13"/>
      <c r="GQ172" s="13"/>
      <c r="GR172" s="13"/>
      <c r="GS172" s="13"/>
      <c r="GT172" s="13"/>
      <c r="GU172" s="13"/>
      <c r="GV172" s="13"/>
      <c r="GW172" s="13"/>
      <c r="GX172" s="13"/>
      <c r="GY172" s="13"/>
      <c r="GZ172" s="13"/>
      <c r="HA172" s="13"/>
      <c r="HB172" s="13"/>
      <c r="HC172" s="13"/>
      <c r="HD172" s="13"/>
      <c r="HE172" s="13"/>
      <c r="HF172" s="13"/>
      <c r="HG172" s="13"/>
      <c r="HH172" s="13"/>
      <c r="HI172" s="13"/>
      <c r="HJ172" s="13"/>
      <c r="HK172" s="13"/>
      <c r="HL172" s="13"/>
      <c r="HM172" s="13"/>
      <c r="HN172" s="13"/>
      <c r="HO172" s="13"/>
      <c r="HP172" s="13"/>
      <c r="HQ172" s="13"/>
      <c r="HR172" s="13"/>
      <c r="HS172" s="13"/>
      <c r="HT172" s="13"/>
      <c r="HU172" s="13"/>
      <c r="HV172" s="13"/>
      <c r="HW172" s="13"/>
      <c r="HX172" s="13"/>
      <c r="HY172" s="13"/>
      <c r="HZ172" s="13"/>
      <c r="IA172" s="13"/>
      <c r="IB172" s="13"/>
      <c r="IC172" s="13"/>
      <c r="ID172" s="13"/>
      <c r="IE172" s="13"/>
      <c r="IF172" s="13"/>
      <c r="IG172" s="13"/>
      <c r="IH172" s="13"/>
      <c r="II172" s="13"/>
      <c r="IJ172" s="13"/>
    </row>
    <row r="173" spans="1:244" s="14" customFormat="1" ht="30" customHeight="1" x14ac:dyDescent="0.3">
      <c r="A173" s="55" t="s">
        <v>130</v>
      </c>
      <c r="B173" s="171" t="s">
        <v>131</v>
      </c>
      <c r="C173" s="67">
        <v>2818062</v>
      </c>
      <c r="D173" s="67">
        <v>1653415</v>
      </c>
      <c r="E173" s="67">
        <v>1110178.25</v>
      </c>
      <c r="F173" s="68">
        <f t="shared" si="55"/>
        <v>67.144561407753045</v>
      </c>
      <c r="G173" s="67">
        <f t="shared" si="56"/>
        <v>-543236.75</v>
      </c>
      <c r="H173" s="67">
        <v>16930</v>
      </c>
      <c r="I173" s="67">
        <v>16930</v>
      </c>
      <c r="J173" s="67">
        <v>0</v>
      </c>
      <c r="K173" s="69">
        <f t="shared" si="65"/>
        <v>0</v>
      </c>
      <c r="L173" s="67">
        <f t="shared" si="66"/>
        <v>-16930</v>
      </c>
      <c r="M173" s="67">
        <f t="shared" si="57"/>
        <v>2834992</v>
      </c>
      <c r="N173" s="67">
        <f t="shared" si="57"/>
        <v>1670345</v>
      </c>
      <c r="O173" s="67">
        <f t="shared" si="57"/>
        <v>1110178.25</v>
      </c>
      <c r="P173" s="70">
        <f t="shared" si="58"/>
        <v>66.464008932286447</v>
      </c>
      <c r="Q173" s="67">
        <f t="shared" si="59"/>
        <v>-560166.75</v>
      </c>
      <c r="R173" s="15"/>
      <c r="S173" s="15"/>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c r="BM173" s="13"/>
      <c r="BN173" s="13"/>
      <c r="BO173" s="13"/>
      <c r="BP173" s="13"/>
      <c r="BQ173" s="13"/>
      <c r="BR173" s="13"/>
      <c r="BS173" s="13"/>
      <c r="BT173" s="13"/>
      <c r="BU173" s="13"/>
      <c r="BV173" s="13"/>
      <c r="BW173" s="13"/>
      <c r="BX173" s="13"/>
      <c r="BY173" s="13"/>
      <c r="BZ173" s="13"/>
      <c r="CA173" s="13"/>
      <c r="CB173" s="13"/>
      <c r="CC173" s="13"/>
      <c r="CD173" s="13"/>
      <c r="CE173" s="13"/>
      <c r="CF173" s="13"/>
      <c r="CG173" s="13"/>
      <c r="CH173" s="13"/>
      <c r="CI173" s="13"/>
      <c r="CJ173" s="13"/>
      <c r="CK173" s="13"/>
      <c r="CL173" s="13"/>
      <c r="CM173" s="13"/>
      <c r="CN173" s="13"/>
      <c r="CO173" s="13"/>
      <c r="CP173" s="13"/>
      <c r="CQ173" s="13"/>
      <c r="CR173" s="13"/>
      <c r="CS173" s="13"/>
      <c r="CT173" s="13"/>
      <c r="CU173" s="13"/>
      <c r="CV173" s="13"/>
      <c r="CW173" s="13"/>
      <c r="CX173" s="13"/>
      <c r="CY173" s="13"/>
      <c r="CZ173" s="13"/>
      <c r="DA173" s="13"/>
      <c r="DB173" s="13"/>
      <c r="DC173" s="13"/>
      <c r="DD173" s="13"/>
      <c r="DE173" s="13"/>
      <c r="DF173" s="13"/>
      <c r="DG173" s="13"/>
      <c r="DH173" s="13"/>
      <c r="DI173" s="13"/>
      <c r="DJ173" s="13"/>
      <c r="DK173" s="13"/>
      <c r="DL173" s="13"/>
      <c r="DM173" s="13"/>
      <c r="DN173" s="13"/>
      <c r="DO173" s="13"/>
      <c r="DP173" s="13"/>
      <c r="DQ173" s="13"/>
      <c r="DR173" s="13"/>
      <c r="DS173" s="13"/>
      <c r="DT173" s="13"/>
      <c r="DU173" s="13"/>
      <c r="DV173" s="13"/>
      <c r="DW173" s="13"/>
      <c r="DX173" s="13"/>
      <c r="DY173" s="13"/>
      <c r="DZ173" s="13"/>
      <c r="EA173" s="13"/>
      <c r="EB173" s="13"/>
      <c r="EC173" s="13"/>
      <c r="ED173" s="13"/>
      <c r="EE173" s="13"/>
      <c r="EF173" s="13"/>
      <c r="EG173" s="13"/>
      <c r="EH173" s="13"/>
      <c r="EI173" s="13"/>
      <c r="EJ173" s="13"/>
      <c r="EK173" s="13"/>
      <c r="EL173" s="13"/>
      <c r="EM173" s="13"/>
      <c r="EN173" s="13"/>
      <c r="EO173" s="13"/>
      <c r="EP173" s="13"/>
      <c r="EQ173" s="13"/>
      <c r="ER173" s="13"/>
      <c r="ES173" s="13"/>
      <c r="ET173" s="13"/>
      <c r="EU173" s="13"/>
      <c r="EV173" s="13"/>
      <c r="EW173" s="13"/>
      <c r="EX173" s="13"/>
      <c r="EY173" s="13"/>
      <c r="EZ173" s="13"/>
      <c r="FA173" s="13"/>
      <c r="FB173" s="13"/>
      <c r="FC173" s="13"/>
      <c r="FD173" s="13"/>
      <c r="FE173" s="13"/>
      <c r="FF173" s="13"/>
      <c r="FG173" s="13"/>
      <c r="FH173" s="13"/>
      <c r="FI173" s="13"/>
      <c r="FJ173" s="13"/>
      <c r="FK173" s="13"/>
      <c r="FL173" s="13"/>
      <c r="FM173" s="13"/>
      <c r="FN173" s="13"/>
      <c r="FO173" s="13"/>
      <c r="FP173" s="13"/>
      <c r="FQ173" s="13"/>
      <c r="FR173" s="13"/>
      <c r="FS173" s="13"/>
      <c r="FT173" s="13"/>
      <c r="FU173" s="13"/>
      <c r="FV173" s="13"/>
      <c r="FW173" s="13"/>
      <c r="FX173" s="13"/>
      <c r="FY173" s="13"/>
      <c r="FZ173" s="13"/>
      <c r="GA173" s="13"/>
      <c r="GB173" s="13"/>
      <c r="GC173" s="13"/>
      <c r="GD173" s="13"/>
      <c r="GE173" s="13"/>
      <c r="GF173" s="13"/>
      <c r="GG173" s="13"/>
      <c r="GH173" s="13"/>
      <c r="GI173" s="13"/>
      <c r="GJ173" s="13"/>
      <c r="GK173" s="13"/>
      <c r="GL173" s="13"/>
      <c r="GM173" s="13"/>
      <c r="GN173" s="13"/>
      <c r="GO173" s="13"/>
      <c r="GP173" s="13"/>
      <c r="GQ173" s="13"/>
      <c r="GR173" s="13"/>
      <c r="GS173" s="13"/>
      <c r="GT173" s="13"/>
      <c r="GU173" s="13"/>
      <c r="GV173" s="13"/>
      <c r="GW173" s="13"/>
      <c r="GX173" s="13"/>
      <c r="GY173" s="13"/>
      <c r="GZ173" s="13"/>
      <c r="HA173" s="13"/>
      <c r="HB173" s="13"/>
      <c r="HC173" s="13"/>
      <c r="HD173" s="13"/>
      <c r="HE173" s="13"/>
      <c r="HF173" s="13"/>
      <c r="HG173" s="13"/>
      <c r="HH173" s="13"/>
      <c r="HI173" s="13"/>
      <c r="HJ173" s="13"/>
      <c r="HK173" s="13"/>
      <c r="HL173" s="13"/>
      <c r="HM173" s="13"/>
      <c r="HN173" s="13"/>
      <c r="HO173" s="13"/>
      <c r="HP173" s="13"/>
      <c r="HQ173" s="13"/>
      <c r="HR173" s="13"/>
      <c r="HS173" s="13"/>
      <c r="HT173" s="13"/>
      <c r="HU173" s="13"/>
      <c r="HV173" s="13"/>
      <c r="HW173" s="13"/>
      <c r="HX173" s="13"/>
      <c r="HY173" s="13"/>
      <c r="HZ173" s="13"/>
      <c r="IA173" s="13"/>
      <c r="IB173" s="13"/>
      <c r="IC173" s="13"/>
      <c r="ID173" s="13"/>
      <c r="IE173" s="13"/>
      <c r="IF173" s="13"/>
      <c r="IG173" s="13"/>
      <c r="IH173" s="13"/>
      <c r="II173" s="13"/>
      <c r="IJ173" s="13"/>
    </row>
    <row r="174" spans="1:244" s="3" customFormat="1" ht="60.75" customHeight="1" x14ac:dyDescent="0.3">
      <c r="A174" s="55" t="s">
        <v>60</v>
      </c>
      <c r="B174" s="170" t="s">
        <v>132</v>
      </c>
      <c r="C174" s="67">
        <v>12164346</v>
      </c>
      <c r="D174" s="67">
        <v>6898927</v>
      </c>
      <c r="E174" s="67">
        <v>5145406.62</v>
      </c>
      <c r="F174" s="68">
        <f t="shared" si="55"/>
        <v>74.582708586422214</v>
      </c>
      <c r="G174" s="67">
        <f t="shared" si="56"/>
        <v>-1753520.38</v>
      </c>
      <c r="H174" s="67">
        <v>47000</v>
      </c>
      <c r="I174" s="67">
        <v>47000</v>
      </c>
      <c r="J174" s="78">
        <v>0</v>
      </c>
      <c r="K174" s="69">
        <f t="shared" si="65"/>
        <v>0</v>
      </c>
      <c r="L174" s="67">
        <f t="shared" si="66"/>
        <v>-47000</v>
      </c>
      <c r="M174" s="67">
        <f t="shared" si="57"/>
        <v>12211346</v>
      </c>
      <c r="N174" s="67">
        <f t="shared" si="57"/>
        <v>6945927</v>
      </c>
      <c r="O174" s="67">
        <f t="shared" si="57"/>
        <v>5145406.62</v>
      </c>
      <c r="P174" s="70">
        <f t="shared" si="58"/>
        <v>74.078040555277937</v>
      </c>
      <c r="Q174" s="67">
        <f t="shared" si="59"/>
        <v>-1800520.38</v>
      </c>
      <c r="R174" s="30"/>
      <c r="S174" s="30"/>
    </row>
    <row r="175" spans="1:244" s="7" customFormat="1" ht="39" customHeight="1" x14ac:dyDescent="0.3">
      <c r="A175" s="142" t="s">
        <v>133</v>
      </c>
      <c r="B175" s="153" t="s">
        <v>134</v>
      </c>
      <c r="C175" s="71">
        <f>SUM(C176:C176)</f>
        <v>324450</v>
      </c>
      <c r="D175" s="71">
        <f>SUM(D176:D176)</f>
        <v>210000</v>
      </c>
      <c r="E175" s="71">
        <f>SUM(E176:E176)</f>
        <v>196721</v>
      </c>
      <c r="F175" s="72">
        <f t="shared" si="55"/>
        <v>93.676666666666662</v>
      </c>
      <c r="G175" s="71">
        <f t="shared" si="56"/>
        <v>-13279</v>
      </c>
      <c r="H175" s="71"/>
      <c r="I175" s="71"/>
      <c r="J175" s="71"/>
      <c r="K175" s="73"/>
      <c r="L175" s="71"/>
      <c r="M175" s="71">
        <f t="shared" si="57"/>
        <v>324450</v>
      </c>
      <c r="N175" s="71">
        <f t="shared" si="57"/>
        <v>210000</v>
      </c>
      <c r="O175" s="71">
        <f t="shared" si="57"/>
        <v>196721</v>
      </c>
      <c r="P175" s="74">
        <f t="shared" si="58"/>
        <v>93.676666666666662</v>
      </c>
      <c r="Q175" s="71">
        <f t="shared" si="59"/>
        <v>-13279</v>
      </c>
      <c r="R175" s="15"/>
      <c r="S175" s="15"/>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c r="DH175" s="6"/>
      <c r="DI175" s="6"/>
      <c r="DJ175" s="6"/>
      <c r="DK175" s="6"/>
      <c r="DL175" s="6"/>
      <c r="DM175" s="6"/>
      <c r="DN175" s="6"/>
      <c r="DO175" s="6"/>
      <c r="DP175" s="6"/>
      <c r="DQ175" s="6"/>
      <c r="DR175" s="6"/>
      <c r="DS175" s="6"/>
      <c r="DT175" s="6"/>
      <c r="DU175" s="6"/>
      <c r="DV175" s="6"/>
      <c r="DW175" s="6"/>
      <c r="DX175" s="6"/>
      <c r="DY175" s="6"/>
      <c r="DZ175" s="6"/>
      <c r="EA175" s="6"/>
      <c r="EB175" s="6"/>
      <c r="EC175" s="6"/>
      <c r="ED175" s="6"/>
      <c r="EE175" s="6"/>
      <c r="EF175" s="6"/>
      <c r="EG175" s="6"/>
      <c r="EH175" s="6"/>
      <c r="EI175" s="6"/>
      <c r="EJ175" s="6"/>
      <c r="EK175" s="6"/>
      <c r="EL175" s="6"/>
      <c r="EM175" s="6"/>
      <c r="EN175" s="6"/>
      <c r="EO175" s="6"/>
      <c r="EP175" s="6"/>
      <c r="EQ175" s="6"/>
      <c r="ER175" s="6"/>
      <c r="ES175" s="6"/>
      <c r="ET175" s="6"/>
      <c r="EU175" s="6"/>
      <c r="EV175" s="6"/>
      <c r="EW175" s="6"/>
      <c r="EX175" s="6"/>
      <c r="EY175" s="6"/>
      <c r="EZ175" s="6"/>
      <c r="FA175" s="6"/>
      <c r="FB175" s="6"/>
      <c r="FC175" s="6"/>
      <c r="FD175" s="6"/>
      <c r="FE175" s="6"/>
      <c r="FF175" s="6"/>
      <c r="FG175" s="6"/>
      <c r="FH175" s="6"/>
      <c r="FI175" s="6"/>
      <c r="FJ175" s="6"/>
      <c r="FK175" s="6"/>
      <c r="FL175" s="6"/>
      <c r="FM175" s="6"/>
      <c r="FN175" s="6"/>
      <c r="FO175" s="6"/>
      <c r="FP175" s="6"/>
      <c r="FQ175" s="6"/>
      <c r="FR175" s="6"/>
      <c r="FS175" s="6"/>
      <c r="FT175" s="6"/>
      <c r="FU175" s="6"/>
      <c r="FV175" s="6"/>
      <c r="FW175" s="6"/>
      <c r="FX175" s="6"/>
      <c r="FY175" s="6"/>
      <c r="FZ175" s="6"/>
      <c r="GA175" s="6"/>
      <c r="GB175" s="6"/>
      <c r="GC175" s="6"/>
      <c r="GD175" s="6"/>
      <c r="GE175" s="6"/>
      <c r="GF175" s="6"/>
      <c r="GG175" s="6"/>
      <c r="GH175" s="6"/>
      <c r="GI175" s="6"/>
      <c r="GJ175" s="6"/>
      <c r="GK175" s="6"/>
      <c r="GL175" s="6"/>
      <c r="GM175" s="6"/>
      <c r="GN175" s="6"/>
      <c r="GO175" s="6"/>
      <c r="GP175" s="6"/>
      <c r="GQ175" s="6"/>
      <c r="GR175" s="6"/>
      <c r="GS175" s="6"/>
      <c r="GT175" s="6"/>
      <c r="GU175" s="6"/>
      <c r="GV175" s="6"/>
      <c r="GW175" s="6"/>
      <c r="GX175" s="6"/>
      <c r="GY175" s="6"/>
      <c r="GZ175" s="6"/>
      <c r="HA175" s="6"/>
      <c r="HB175" s="6"/>
      <c r="HC175" s="6"/>
      <c r="HD175" s="6"/>
      <c r="HE175" s="6"/>
      <c r="HF175" s="6"/>
      <c r="HG175" s="6"/>
      <c r="HH175" s="6"/>
      <c r="HI175" s="6"/>
      <c r="HJ175" s="6"/>
      <c r="HK175" s="6"/>
      <c r="HL175" s="6"/>
      <c r="HM175" s="6"/>
      <c r="HN175" s="6"/>
      <c r="HO175" s="6"/>
      <c r="HP175" s="6"/>
      <c r="HQ175" s="6"/>
      <c r="HR175" s="6"/>
      <c r="HS175" s="6"/>
      <c r="HT175" s="6"/>
      <c r="HU175" s="6"/>
      <c r="HV175" s="6"/>
      <c r="HW175" s="6"/>
      <c r="HX175" s="6"/>
      <c r="HY175" s="6"/>
      <c r="HZ175" s="6"/>
      <c r="IA175" s="6"/>
      <c r="IB175" s="6"/>
      <c r="IC175" s="6"/>
      <c r="ID175" s="6"/>
      <c r="IE175" s="6"/>
      <c r="IF175" s="6"/>
      <c r="IG175" s="6"/>
      <c r="IH175" s="6"/>
      <c r="II175" s="6"/>
      <c r="IJ175" s="6"/>
    </row>
    <row r="176" spans="1:244" s="14" customFormat="1" ht="27" customHeight="1" x14ac:dyDescent="0.3">
      <c r="A176" s="55" t="s">
        <v>135</v>
      </c>
      <c r="B176" s="170" t="s">
        <v>136</v>
      </c>
      <c r="C176" s="67">
        <v>324450</v>
      </c>
      <c r="D176" s="67">
        <v>210000</v>
      </c>
      <c r="E176" s="67">
        <v>196721</v>
      </c>
      <c r="F176" s="68">
        <f t="shared" si="55"/>
        <v>93.676666666666662</v>
      </c>
      <c r="G176" s="67">
        <f t="shared" si="56"/>
        <v>-13279</v>
      </c>
      <c r="H176" s="67"/>
      <c r="I176" s="67"/>
      <c r="J176" s="67"/>
      <c r="K176" s="69"/>
      <c r="L176" s="67"/>
      <c r="M176" s="67">
        <f t="shared" si="57"/>
        <v>324450</v>
      </c>
      <c r="N176" s="67">
        <f t="shared" si="57"/>
        <v>210000</v>
      </c>
      <c r="O176" s="67">
        <f t="shared" si="57"/>
        <v>196721</v>
      </c>
      <c r="P176" s="70">
        <f t="shared" si="58"/>
        <v>93.676666666666662</v>
      </c>
      <c r="Q176" s="67">
        <f t="shared" si="59"/>
        <v>-13279</v>
      </c>
      <c r="R176" s="15"/>
      <c r="S176" s="15"/>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c r="BR176" s="13"/>
      <c r="BS176" s="13"/>
      <c r="BT176" s="13"/>
      <c r="BU176" s="13"/>
      <c r="BV176" s="13"/>
      <c r="BW176" s="13"/>
      <c r="BX176" s="13"/>
      <c r="BY176" s="13"/>
      <c r="BZ176" s="13"/>
      <c r="CA176" s="13"/>
      <c r="CB176" s="13"/>
      <c r="CC176" s="13"/>
      <c r="CD176" s="13"/>
      <c r="CE176" s="13"/>
      <c r="CF176" s="13"/>
      <c r="CG176" s="13"/>
      <c r="CH176" s="13"/>
      <c r="CI176" s="13"/>
      <c r="CJ176" s="13"/>
      <c r="CK176" s="13"/>
      <c r="CL176" s="13"/>
      <c r="CM176" s="13"/>
      <c r="CN176" s="13"/>
      <c r="CO176" s="13"/>
      <c r="CP176" s="13"/>
      <c r="CQ176" s="13"/>
      <c r="CR176" s="13"/>
      <c r="CS176" s="13"/>
      <c r="CT176" s="13"/>
      <c r="CU176" s="13"/>
      <c r="CV176" s="13"/>
      <c r="CW176" s="13"/>
      <c r="CX176" s="13"/>
      <c r="CY176" s="13"/>
      <c r="CZ176" s="13"/>
      <c r="DA176" s="13"/>
      <c r="DB176" s="13"/>
      <c r="DC176" s="13"/>
      <c r="DD176" s="13"/>
      <c r="DE176" s="13"/>
      <c r="DF176" s="13"/>
      <c r="DG176" s="13"/>
      <c r="DH176" s="13"/>
      <c r="DI176" s="13"/>
      <c r="DJ176" s="13"/>
      <c r="DK176" s="13"/>
      <c r="DL176" s="13"/>
      <c r="DM176" s="13"/>
      <c r="DN176" s="13"/>
      <c r="DO176" s="13"/>
      <c r="DP176" s="13"/>
      <c r="DQ176" s="13"/>
      <c r="DR176" s="13"/>
      <c r="DS176" s="13"/>
      <c r="DT176" s="13"/>
      <c r="DU176" s="13"/>
      <c r="DV176" s="13"/>
      <c r="DW176" s="13"/>
      <c r="DX176" s="13"/>
      <c r="DY176" s="13"/>
      <c r="DZ176" s="13"/>
      <c r="EA176" s="13"/>
      <c r="EB176" s="13"/>
      <c r="EC176" s="13"/>
      <c r="ED176" s="13"/>
      <c r="EE176" s="13"/>
      <c r="EF176" s="13"/>
      <c r="EG176" s="13"/>
      <c r="EH176" s="13"/>
      <c r="EI176" s="13"/>
      <c r="EJ176" s="13"/>
      <c r="EK176" s="13"/>
      <c r="EL176" s="13"/>
      <c r="EM176" s="13"/>
      <c r="EN176" s="13"/>
      <c r="EO176" s="13"/>
      <c r="EP176" s="13"/>
      <c r="EQ176" s="13"/>
      <c r="ER176" s="13"/>
      <c r="ES176" s="13"/>
      <c r="ET176" s="13"/>
      <c r="EU176" s="13"/>
      <c r="EV176" s="13"/>
      <c r="EW176" s="13"/>
      <c r="EX176" s="13"/>
      <c r="EY176" s="13"/>
      <c r="EZ176" s="13"/>
      <c r="FA176" s="13"/>
      <c r="FB176" s="13"/>
      <c r="FC176" s="13"/>
      <c r="FD176" s="13"/>
      <c r="FE176" s="13"/>
      <c r="FF176" s="13"/>
      <c r="FG176" s="13"/>
      <c r="FH176" s="13"/>
      <c r="FI176" s="13"/>
      <c r="FJ176" s="13"/>
      <c r="FK176" s="13"/>
      <c r="FL176" s="13"/>
      <c r="FM176" s="13"/>
      <c r="FN176" s="13"/>
      <c r="FO176" s="13"/>
      <c r="FP176" s="13"/>
      <c r="FQ176" s="13"/>
      <c r="FR176" s="13"/>
      <c r="FS176" s="13"/>
      <c r="FT176" s="13"/>
      <c r="FU176" s="13"/>
      <c r="FV176" s="13"/>
      <c r="FW176" s="13"/>
      <c r="FX176" s="13"/>
      <c r="FY176" s="13"/>
      <c r="FZ176" s="13"/>
      <c r="GA176" s="13"/>
      <c r="GB176" s="13"/>
      <c r="GC176" s="13"/>
      <c r="GD176" s="13"/>
      <c r="GE176" s="13"/>
      <c r="GF176" s="13"/>
      <c r="GG176" s="13"/>
      <c r="GH176" s="13"/>
      <c r="GI176" s="13"/>
      <c r="GJ176" s="13"/>
      <c r="GK176" s="13"/>
      <c r="GL176" s="13"/>
      <c r="GM176" s="13"/>
      <c r="GN176" s="13"/>
      <c r="GO176" s="13"/>
      <c r="GP176" s="13"/>
      <c r="GQ176" s="13"/>
      <c r="GR176" s="13"/>
      <c r="GS176" s="13"/>
      <c r="GT176" s="13"/>
      <c r="GU176" s="13"/>
      <c r="GV176" s="13"/>
      <c r="GW176" s="13"/>
      <c r="GX176" s="13"/>
      <c r="GY176" s="13"/>
      <c r="GZ176" s="13"/>
      <c r="HA176" s="13"/>
      <c r="HB176" s="13"/>
      <c r="HC176" s="13"/>
      <c r="HD176" s="13"/>
      <c r="HE176" s="13"/>
      <c r="HF176" s="13"/>
      <c r="HG176" s="13"/>
      <c r="HH176" s="13"/>
      <c r="HI176" s="13"/>
      <c r="HJ176" s="13"/>
      <c r="HK176" s="13"/>
      <c r="HL176" s="13"/>
      <c r="HM176" s="13"/>
      <c r="HN176" s="13"/>
      <c r="HO176" s="13"/>
      <c r="HP176" s="13"/>
      <c r="HQ176" s="13"/>
      <c r="HR176" s="13"/>
      <c r="HS176" s="13"/>
      <c r="HT176" s="13"/>
      <c r="HU176" s="13"/>
      <c r="HV176" s="13"/>
      <c r="HW176" s="13"/>
      <c r="HX176" s="13"/>
      <c r="HY176" s="13"/>
      <c r="HZ176" s="13"/>
      <c r="IA176" s="13"/>
      <c r="IB176" s="13"/>
      <c r="IC176" s="13"/>
      <c r="ID176" s="13"/>
      <c r="IE176" s="13"/>
      <c r="IF176" s="13"/>
      <c r="IG176" s="13"/>
      <c r="IH176" s="13"/>
      <c r="II176" s="13"/>
      <c r="IJ176" s="13"/>
    </row>
    <row r="177" spans="1:244" s="20" customFormat="1" ht="25.5" customHeight="1" x14ac:dyDescent="0.3">
      <c r="A177" s="139" t="s">
        <v>61</v>
      </c>
      <c r="B177" s="152" t="s">
        <v>5</v>
      </c>
      <c r="C177" s="63">
        <f>SUM(C178+C181+C188+C185)</f>
        <v>31453547</v>
      </c>
      <c r="D177" s="63">
        <f>SUM(D178+D181+D188+D185)</f>
        <v>16249634</v>
      </c>
      <c r="E177" s="63">
        <f>SUM(E178+E181+E188+E185)</f>
        <v>14159777.369999997</v>
      </c>
      <c r="F177" s="64">
        <f t="shared" si="55"/>
        <v>87.139054147311853</v>
      </c>
      <c r="G177" s="63">
        <f t="shared" si="56"/>
        <v>-2089856.6300000027</v>
      </c>
      <c r="H177" s="63">
        <f>SUM(H178+H181+H185+H191)</f>
        <v>814900</v>
      </c>
      <c r="I177" s="63">
        <f t="shared" ref="I177:J177" si="67">SUM(I178+I181+I185+I191)</f>
        <v>489900</v>
      </c>
      <c r="J177" s="63">
        <f t="shared" si="67"/>
        <v>355956.88</v>
      </c>
      <c r="K177" s="65">
        <f t="shared" si="65"/>
        <v>72.659089610124511</v>
      </c>
      <c r="L177" s="63">
        <f t="shared" si="66"/>
        <v>-133943.12</v>
      </c>
      <c r="M177" s="63">
        <f t="shared" si="57"/>
        <v>32268447</v>
      </c>
      <c r="N177" s="63">
        <f t="shared" si="57"/>
        <v>16739534</v>
      </c>
      <c r="O177" s="63">
        <f t="shared" si="57"/>
        <v>14515734.249999998</v>
      </c>
      <c r="P177" s="66">
        <f t="shared" si="58"/>
        <v>86.715282814921835</v>
      </c>
      <c r="Q177" s="63">
        <f t="shared" si="59"/>
        <v>-2223799.7500000019</v>
      </c>
      <c r="R177" s="44"/>
      <c r="S177" s="44"/>
      <c r="T177" s="19"/>
      <c r="U177" s="19"/>
      <c r="V177" s="19"/>
      <c r="W177" s="19"/>
      <c r="X177" s="19"/>
      <c r="Y177" s="19"/>
      <c r="Z177" s="19"/>
      <c r="AA177" s="19"/>
      <c r="AB177" s="19"/>
      <c r="AC177" s="19"/>
      <c r="AD177" s="19"/>
      <c r="AE177" s="19"/>
      <c r="AF177" s="19"/>
      <c r="AG177" s="19"/>
      <c r="AH177" s="19"/>
      <c r="AI177" s="19"/>
      <c r="AJ177" s="19"/>
      <c r="AK177" s="19"/>
      <c r="AL177" s="19"/>
      <c r="AM177" s="19"/>
      <c r="AN177" s="19"/>
      <c r="AO177" s="19"/>
      <c r="AP177" s="19"/>
      <c r="AQ177" s="19"/>
      <c r="AR177" s="19"/>
      <c r="AS177" s="19"/>
      <c r="AT177" s="19"/>
      <c r="AU177" s="19"/>
      <c r="AV177" s="19"/>
      <c r="AW177" s="19"/>
      <c r="AX177" s="19"/>
      <c r="AY177" s="19"/>
      <c r="AZ177" s="19"/>
      <c r="BA177" s="19"/>
      <c r="BB177" s="19"/>
      <c r="BC177" s="19"/>
      <c r="BD177" s="19"/>
      <c r="BE177" s="19"/>
      <c r="BF177" s="19"/>
      <c r="BG177" s="19"/>
      <c r="BH177" s="19"/>
      <c r="BI177" s="19"/>
      <c r="BJ177" s="19"/>
      <c r="BK177" s="19"/>
      <c r="BL177" s="19"/>
      <c r="BM177" s="19"/>
      <c r="BN177" s="19"/>
      <c r="BO177" s="19"/>
      <c r="BP177" s="19"/>
      <c r="BQ177" s="19"/>
      <c r="BR177" s="19"/>
      <c r="BS177" s="19"/>
      <c r="BT177" s="19"/>
      <c r="BU177" s="19"/>
      <c r="BV177" s="19"/>
      <c r="BW177" s="19"/>
      <c r="BX177" s="19"/>
      <c r="BY177" s="19"/>
      <c r="BZ177" s="19"/>
      <c r="CA177" s="19"/>
      <c r="CB177" s="19"/>
      <c r="CC177" s="19"/>
      <c r="CD177" s="19"/>
      <c r="CE177" s="19"/>
      <c r="CF177" s="19"/>
      <c r="CG177" s="19"/>
      <c r="CH177" s="19"/>
      <c r="CI177" s="19"/>
      <c r="CJ177" s="19"/>
      <c r="CK177" s="19"/>
      <c r="CL177" s="19"/>
      <c r="CM177" s="19"/>
      <c r="CN177" s="19"/>
      <c r="CO177" s="19"/>
      <c r="CP177" s="19"/>
      <c r="CQ177" s="19"/>
      <c r="CR177" s="19"/>
      <c r="CS177" s="19"/>
      <c r="CT177" s="19"/>
      <c r="CU177" s="19"/>
      <c r="CV177" s="19"/>
      <c r="CW177" s="19"/>
      <c r="CX177" s="19"/>
      <c r="CY177" s="19"/>
      <c r="CZ177" s="19"/>
      <c r="DA177" s="19"/>
      <c r="DB177" s="19"/>
      <c r="DC177" s="19"/>
      <c r="DD177" s="19"/>
      <c r="DE177" s="19"/>
      <c r="DF177" s="19"/>
      <c r="DG177" s="19"/>
      <c r="DH177" s="19"/>
      <c r="DI177" s="19"/>
      <c r="DJ177" s="19"/>
      <c r="DK177" s="19"/>
      <c r="DL177" s="19"/>
      <c r="DM177" s="19"/>
      <c r="DN177" s="19"/>
      <c r="DO177" s="19"/>
      <c r="DP177" s="19"/>
      <c r="DQ177" s="19"/>
      <c r="DR177" s="19"/>
      <c r="DS177" s="19"/>
      <c r="DT177" s="19"/>
      <c r="DU177" s="19"/>
      <c r="DV177" s="19"/>
      <c r="DW177" s="19"/>
      <c r="DX177" s="19"/>
      <c r="DY177" s="19"/>
      <c r="DZ177" s="19"/>
      <c r="EA177" s="19"/>
      <c r="EB177" s="19"/>
      <c r="EC177" s="19"/>
      <c r="ED177" s="19"/>
      <c r="EE177" s="19"/>
      <c r="EF177" s="19"/>
      <c r="EG177" s="19"/>
      <c r="EH177" s="19"/>
      <c r="EI177" s="19"/>
      <c r="EJ177" s="19"/>
      <c r="EK177" s="19"/>
      <c r="EL177" s="19"/>
      <c r="EM177" s="19"/>
      <c r="EN177" s="19"/>
      <c r="EO177" s="19"/>
      <c r="EP177" s="19"/>
      <c r="EQ177" s="19"/>
      <c r="ER177" s="19"/>
      <c r="ES177" s="19"/>
      <c r="ET177" s="19"/>
      <c r="EU177" s="19"/>
      <c r="EV177" s="19"/>
      <c r="EW177" s="19"/>
      <c r="EX177" s="19"/>
      <c r="EY177" s="19"/>
      <c r="EZ177" s="19"/>
      <c r="FA177" s="19"/>
      <c r="FB177" s="19"/>
      <c r="FC177" s="19"/>
      <c r="FD177" s="19"/>
      <c r="FE177" s="19"/>
      <c r="FF177" s="19"/>
      <c r="FG177" s="19"/>
      <c r="FH177" s="19"/>
      <c r="FI177" s="19"/>
      <c r="FJ177" s="19"/>
      <c r="FK177" s="19"/>
      <c r="FL177" s="19"/>
      <c r="FM177" s="19"/>
      <c r="FN177" s="19"/>
      <c r="FO177" s="19"/>
      <c r="FP177" s="19"/>
      <c r="FQ177" s="19"/>
      <c r="FR177" s="19"/>
      <c r="FS177" s="19"/>
      <c r="FT177" s="19"/>
      <c r="FU177" s="19"/>
      <c r="FV177" s="19"/>
      <c r="FW177" s="19"/>
      <c r="FX177" s="19"/>
      <c r="FY177" s="19"/>
      <c r="FZ177" s="19"/>
      <c r="GA177" s="19"/>
      <c r="GB177" s="19"/>
      <c r="GC177" s="19"/>
      <c r="GD177" s="19"/>
      <c r="GE177" s="19"/>
      <c r="GF177" s="19"/>
      <c r="GG177" s="19"/>
      <c r="GH177" s="19"/>
      <c r="GI177" s="19"/>
      <c r="GJ177" s="19"/>
      <c r="GK177" s="19"/>
      <c r="GL177" s="19"/>
      <c r="GM177" s="19"/>
      <c r="GN177" s="19"/>
      <c r="GO177" s="19"/>
      <c r="GP177" s="19"/>
      <c r="GQ177" s="19"/>
      <c r="GR177" s="19"/>
      <c r="GS177" s="19"/>
      <c r="GT177" s="19"/>
      <c r="GU177" s="19"/>
      <c r="GV177" s="19"/>
      <c r="GW177" s="19"/>
      <c r="GX177" s="19"/>
      <c r="GY177" s="19"/>
      <c r="GZ177" s="19"/>
      <c r="HA177" s="19"/>
      <c r="HB177" s="19"/>
      <c r="HC177" s="19"/>
      <c r="HD177" s="19"/>
      <c r="HE177" s="19"/>
      <c r="HF177" s="19"/>
      <c r="HG177" s="19"/>
      <c r="HH177" s="19"/>
      <c r="HI177" s="19"/>
      <c r="HJ177" s="19"/>
      <c r="HK177" s="19"/>
      <c r="HL177" s="19"/>
      <c r="HM177" s="19"/>
      <c r="HN177" s="19"/>
      <c r="HO177" s="19"/>
      <c r="HP177" s="19"/>
      <c r="HQ177" s="19"/>
      <c r="HR177" s="19"/>
      <c r="HS177" s="19"/>
      <c r="HT177" s="19"/>
      <c r="HU177" s="19"/>
      <c r="HV177" s="19"/>
      <c r="HW177" s="19"/>
      <c r="HX177" s="19"/>
      <c r="HY177" s="19"/>
      <c r="HZ177" s="19"/>
      <c r="IA177" s="19"/>
      <c r="IB177" s="19"/>
      <c r="IC177" s="19"/>
      <c r="ID177" s="19"/>
      <c r="IE177" s="19"/>
      <c r="IF177" s="19"/>
      <c r="IG177" s="19"/>
      <c r="IH177" s="19"/>
      <c r="II177" s="19"/>
      <c r="IJ177" s="19"/>
    </row>
    <row r="178" spans="1:244" s="20" customFormat="1" ht="27" customHeight="1" x14ac:dyDescent="0.3">
      <c r="A178" s="142" t="s">
        <v>85</v>
      </c>
      <c r="B178" s="167" t="s">
        <v>84</v>
      </c>
      <c r="C178" s="71">
        <f>SUM(C179:C180)</f>
        <v>440374</v>
      </c>
      <c r="D178" s="71">
        <f t="shared" ref="D178:E178" si="68">SUM(D179:D180)</f>
        <v>281000</v>
      </c>
      <c r="E178" s="71">
        <f t="shared" si="68"/>
        <v>186292.53999999998</v>
      </c>
      <c r="F178" s="72">
        <f t="shared" si="55"/>
        <v>66.296277580071177</v>
      </c>
      <c r="G178" s="71">
        <f t="shared" si="56"/>
        <v>-94707.460000000021</v>
      </c>
      <c r="H178" s="71"/>
      <c r="I178" s="71"/>
      <c r="J178" s="89"/>
      <c r="K178" s="65"/>
      <c r="L178" s="63"/>
      <c r="M178" s="71">
        <f t="shared" si="57"/>
        <v>440374</v>
      </c>
      <c r="N178" s="71">
        <f t="shared" si="57"/>
        <v>281000</v>
      </c>
      <c r="O178" s="71">
        <f t="shared" si="57"/>
        <v>186292.53999999998</v>
      </c>
      <c r="P178" s="74">
        <f t="shared" si="58"/>
        <v>66.296277580071177</v>
      </c>
      <c r="Q178" s="71">
        <f t="shared" si="59"/>
        <v>-94707.460000000021</v>
      </c>
      <c r="R178" s="44"/>
      <c r="S178" s="44"/>
      <c r="T178" s="19"/>
      <c r="U178" s="19"/>
      <c r="V178" s="19"/>
      <c r="W178" s="19"/>
      <c r="X178" s="19"/>
      <c r="Y178" s="19"/>
      <c r="Z178" s="19"/>
      <c r="AA178" s="19"/>
      <c r="AB178" s="19"/>
      <c r="AC178" s="19"/>
      <c r="AD178" s="19"/>
      <c r="AE178" s="19"/>
      <c r="AF178" s="19"/>
      <c r="AG178" s="19"/>
      <c r="AH178" s="19"/>
      <c r="AI178" s="19"/>
      <c r="AJ178" s="19"/>
      <c r="AK178" s="19"/>
      <c r="AL178" s="19"/>
      <c r="AM178" s="19"/>
      <c r="AN178" s="19"/>
      <c r="AO178" s="19"/>
      <c r="AP178" s="19"/>
      <c r="AQ178" s="19"/>
      <c r="AR178" s="19"/>
      <c r="AS178" s="19"/>
      <c r="AT178" s="19"/>
      <c r="AU178" s="19"/>
      <c r="AV178" s="19"/>
      <c r="AW178" s="19"/>
      <c r="AX178" s="19"/>
      <c r="AY178" s="19"/>
      <c r="AZ178" s="19"/>
      <c r="BA178" s="19"/>
      <c r="BB178" s="19"/>
      <c r="BC178" s="19"/>
      <c r="BD178" s="19"/>
      <c r="BE178" s="19"/>
      <c r="BF178" s="19"/>
      <c r="BG178" s="19"/>
      <c r="BH178" s="19"/>
      <c r="BI178" s="19"/>
      <c r="BJ178" s="19"/>
      <c r="BK178" s="19"/>
      <c r="BL178" s="19"/>
      <c r="BM178" s="19"/>
      <c r="BN178" s="19"/>
      <c r="BO178" s="19"/>
      <c r="BP178" s="19"/>
      <c r="BQ178" s="19"/>
      <c r="BR178" s="19"/>
      <c r="BS178" s="19"/>
      <c r="BT178" s="19"/>
      <c r="BU178" s="19"/>
      <c r="BV178" s="19"/>
      <c r="BW178" s="19"/>
      <c r="BX178" s="19"/>
      <c r="BY178" s="19"/>
      <c r="BZ178" s="19"/>
      <c r="CA178" s="19"/>
      <c r="CB178" s="19"/>
      <c r="CC178" s="19"/>
      <c r="CD178" s="19"/>
      <c r="CE178" s="19"/>
      <c r="CF178" s="19"/>
      <c r="CG178" s="19"/>
      <c r="CH178" s="19"/>
      <c r="CI178" s="19"/>
      <c r="CJ178" s="19"/>
      <c r="CK178" s="19"/>
      <c r="CL178" s="19"/>
      <c r="CM178" s="19"/>
      <c r="CN178" s="19"/>
      <c r="CO178" s="19"/>
      <c r="CP178" s="19"/>
      <c r="CQ178" s="19"/>
      <c r="CR178" s="19"/>
      <c r="CS178" s="19"/>
      <c r="CT178" s="19"/>
      <c r="CU178" s="19"/>
      <c r="CV178" s="19"/>
      <c r="CW178" s="19"/>
      <c r="CX178" s="19"/>
      <c r="CY178" s="19"/>
      <c r="CZ178" s="19"/>
      <c r="DA178" s="19"/>
      <c r="DB178" s="19"/>
      <c r="DC178" s="19"/>
      <c r="DD178" s="19"/>
      <c r="DE178" s="19"/>
      <c r="DF178" s="19"/>
      <c r="DG178" s="19"/>
      <c r="DH178" s="19"/>
      <c r="DI178" s="19"/>
      <c r="DJ178" s="19"/>
      <c r="DK178" s="19"/>
      <c r="DL178" s="19"/>
      <c r="DM178" s="19"/>
      <c r="DN178" s="19"/>
      <c r="DO178" s="19"/>
      <c r="DP178" s="19"/>
      <c r="DQ178" s="19"/>
      <c r="DR178" s="19"/>
      <c r="DS178" s="19"/>
      <c r="DT178" s="19"/>
      <c r="DU178" s="19"/>
      <c r="DV178" s="19"/>
      <c r="DW178" s="19"/>
      <c r="DX178" s="19"/>
      <c r="DY178" s="19"/>
      <c r="DZ178" s="19"/>
      <c r="EA178" s="19"/>
      <c r="EB178" s="19"/>
      <c r="EC178" s="19"/>
      <c r="ED178" s="19"/>
      <c r="EE178" s="19"/>
      <c r="EF178" s="19"/>
      <c r="EG178" s="19"/>
      <c r="EH178" s="19"/>
      <c r="EI178" s="19"/>
      <c r="EJ178" s="19"/>
      <c r="EK178" s="19"/>
      <c r="EL178" s="19"/>
      <c r="EM178" s="19"/>
      <c r="EN178" s="19"/>
      <c r="EO178" s="19"/>
      <c r="EP178" s="19"/>
      <c r="EQ178" s="19"/>
      <c r="ER178" s="19"/>
      <c r="ES178" s="19"/>
      <c r="ET178" s="19"/>
      <c r="EU178" s="19"/>
      <c r="EV178" s="19"/>
      <c r="EW178" s="19"/>
      <c r="EX178" s="19"/>
      <c r="EY178" s="19"/>
      <c r="EZ178" s="19"/>
      <c r="FA178" s="19"/>
      <c r="FB178" s="19"/>
      <c r="FC178" s="19"/>
      <c r="FD178" s="19"/>
      <c r="FE178" s="19"/>
      <c r="FF178" s="19"/>
      <c r="FG178" s="19"/>
      <c r="FH178" s="19"/>
      <c r="FI178" s="19"/>
      <c r="FJ178" s="19"/>
      <c r="FK178" s="19"/>
      <c r="FL178" s="19"/>
      <c r="FM178" s="19"/>
      <c r="FN178" s="19"/>
      <c r="FO178" s="19"/>
      <c r="FP178" s="19"/>
      <c r="FQ178" s="19"/>
      <c r="FR178" s="19"/>
      <c r="FS178" s="19"/>
      <c r="FT178" s="19"/>
      <c r="FU178" s="19"/>
      <c r="FV178" s="19"/>
      <c r="FW178" s="19"/>
      <c r="FX178" s="19"/>
      <c r="FY178" s="19"/>
      <c r="FZ178" s="19"/>
      <c r="GA178" s="19"/>
      <c r="GB178" s="19"/>
      <c r="GC178" s="19"/>
      <c r="GD178" s="19"/>
      <c r="GE178" s="19"/>
      <c r="GF178" s="19"/>
      <c r="GG178" s="19"/>
      <c r="GH178" s="19"/>
      <c r="GI178" s="19"/>
      <c r="GJ178" s="19"/>
      <c r="GK178" s="19"/>
      <c r="GL178" s="19"/>
      <c r="GM178" s="19"/>
      <c r="GN178" s="19"/>
      <c r="GO178" s="19"/>
      <c r="GP178" s="19"/>
      <c r="GQ178" s="19"/>
      <c r="GR178" s="19"/>
      <c r="GS178" s="19"/>
      <c r="GT178" s="19"/>
      <c r="GU178" s="19"/>
      <c r="GV178" s="19"/>
      <c r="GW178" s="19"/>
      <c r="GX178" s="19"/>
      <c r="GY178" s="19"/>
      <c r="GZ178" s="19"/>
      <c r="HA178" s="19"/>
      <c r="HB178" s="19"/>
      <c r="HC178" s="19"/>
      <c r="HD178" s="19"/>
      <c r="HE178" s="19"/>
      <c r="HF178" s="19"/>
      <c r="HG178" s="19"/>
      <c r="HH178" s="19"/>
      <c r="HI178" s="19"/>
      <c r="HJ178" s="19"/>
      <c r="HK178" s="19"/>
      <c r="HL178" s="19"/>
      <c r="HM178" s="19"/>
      <c r="HN178" s="19"/>
      <c r="HO178" s="19"/>
      <c r="HP178" s="19"/>
      <c r="HQ178" s="19"/>
      <c r="HR178" s="19"/>
      <c r="HS178" s="19"/>
      <c r="HT178" s="19"/>
      <c r="HU178" s="19"/>
      <c r="HV178" s="19"/>
      <c r="HW178" s="19"/>
      <c r="HX178" s="19"/>
      <c r="HY178" s="19"/>
      <c r="HZ178" s="19"/>
      <c r="IA178" s="19"/>
      <c r="IB178" s="19"/>
      <c r="IC178" s="19"/>
      <c r="ID178" s="19"/>
      <c r="IE178" s="19"/>
      <c r="IF178" s="19"/>
      <c r="IG178" s="19"/>
      <c r="IH178" s="19"/>
      <c r="II178" s="19"/>
      <c r="IJ178" s="19"/>
    </row>
    <row r="179" spans="1:244" s="14" customFormat="1" ht="41.25" customHeight="1" x14ac:dyDescent="0.3">
      <c r="A179" s="55" t="s">
        <v>62</v>
      </c>
      <c r="B179" s="79" t="s">
        <v>63</v>
      </c>
      <c r="C179" s="67">
        <v>275134</v>
      </c>
      <c r="D179" s="67">
        <v>178000</v>
      </c>
      <c r="E179" s="67">
        <v>111131</v>
      </c>
      <c r="F179" s="68">
        <f t="shared" si="55"/>
        <v>62.433146067415734</v>
      </c>
      <c r="G179" s="67">
        <f t="shared" si="56"/>
        <v>-66869</v>
      </c>
      <c r="H179" s="67"/>
      <c r="I179" s="67"/>
      <c r="J179" s="67"/>
      <c r="K179" s="65"/>
      <c r="L179" s="63"/>
      <c r="M179" s="67">
        <f t="shared" si="57"/>
        <v>275134</v>
      </c>
      <c r="N179" s="67">
        <f t="shared" si="57"/>
        <v>178000</v>
      </c>
      <c r="O179" s="67">
        <f t="shared" si="57"/>
        <v>111131</v>
      </c>
      <c r="P179" s="70">
        <f t="shared" si="58"/>
        <v>62.433146067415734</v>
      </c>
      <c r="Q179" s="67">
        <f t="shared" si="59"/>
        <v>-66869</v>
      </c>
      <c r="R179" s="15"/>
      <c r="S179" s="15"/>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c r="BI179" s="13"/>
      <c r="BJ179" s="13"/>
      <c r="BK179" s="13"/>
      <c r="BL179" s="13"/>
      <c r="BM179" s="13"/>
      <c r="BN179" s="13"/>
      <c r="BO179" s="13"/>
      <c r="BP179" s="13"/>
      <c r="BQ179" s="13"/>
      <c r="BR179" s="13"/>
      <c r="BS179" s="13"/>
      <c r="BT179" s="13"/>
      <c r="BU179" s="13"/>
      <c r="BV179" s="13"/>
      <c r="BW179" s="13"/>
      <c r="BX179" s="13"/>
      <c r="BY179" s="13"/>
      <c r="BZ179" s="13"/>
      <c r="CA179" s="13"/>
      <c r="CB179" s="13"/>
      <c r="CC179" s="13"/>
      <c r="CD179" s="13"/>
      <c r="CE179" s="13"/>
      <c r="CF179" s="13"/>
      <c r="CG179" s="13"/>
      <c r="CH179" s="13"/>
      <c r="CI179" s="13"/>
      <c r="CJ179" s="13"/>
      <c r="CK179" s="13"/>
      <c r="CL179" s="13"/>
      <c r="CM179" s="13"/>
      <c r="CN179" s="13"/>
      <c r="CO179" s="13"/>
      <c r="CP179" s="13"/>
      <c r="CQ179" s="13"/>
      <c r="CR179" s="13"/>
      <c r="CS179" s="13"/>
      <c r="CT179" s="13"/>
      <c r="CU179" s="13"/>
      <c r="CV179" s="13"/>
      <c r="CW179" s="13"/>
      <c r="CX179" s="13"/>
      <c r="CY179" s="13"/>
      <c r="CZ179" s="13"/>
      <c r="DA179" s="13"/>
      <c r="DB179" s="13"/>
      <c r="DC179" s="13"/>
      <c r="DD179" s="13"/>
      <c r="DE179" s="13"/>
      <c r="DF179" s="13"/>
      <c r="DG179" s="13"/>
      <c r="DH179" s="13"/>
      <c r="DI179" s="13"/>
      <c r="DJ179" s="13"/>
      <c r="DK179" s="13"/>
      <c r="DL179" s="13"/>
      <c r="DM179" s="13"/>
      <c r="DN179" s="13"/>
      <c r="DO179" s="13"/>
      <c r="DP179" s="13"/>
      <c r="DQ179" s="13"/>
      <c r="DR179" s="13"/>
      <c r="DS179" s="13"/>
      <c r="DT179" s="13"/>
      <c r="DU179" s="13"/>
      <c r="DV179" s="13"/>
      <c r="DW179" s="13"/>
      <c r="DX179" s="13"/>
      <c r="DY179" s="13"/>
      <c r="DZ179" s="13"/>
      <c r="EA179" s="13"/>
      <c r="EB179" s="13"/>
      <c r="EC179" s="13"/>
      <c r="ED179" s="13"/>
      <c r="EE179" s="13"/>
      <c r="EF179" s="13"/>
      <c r="EG179" s="13"/>
      <c r="EH179" s="13"/>
      <c r="EI179" s="13"/>
      <c r="EJ179" s="13"/>
      <c r="EK179" s="13"/>
      <c r="EL179" s="13"/>
      <c r="EM179" s="13"/>
      <c r="EN179" s="13"/>
      <c r="EO179" s="13"/>
      <c r="EP179" s="13"/>
      <c r="EQ179" s="13"/>
      <c r="ER179" s="13"/>
      <c r="ES179" s="13"/>
      <c r="ET179" s="13"/>
      <c r="EU179" s="13"/>
      <c r="EV179" s="13"/>
      <c r="EW179" s="13"/>
      <c r="EX179" s="13"/>
      <c r="EY179" s="13"/>
      <c r="EZ179" s="13"/>
      <c r="FA179" s="13"/>
      <c r="FB179" s="13"/>
      <c r="FC179" s="13"/>
      <c r="FD179" s="13"/>
      <c r="FE179" s="13"/>
      <c r="FF179" s="13"/>
      <c r="FG179" s="13"/>
      <c r="FH179" s="13"/>
      <c r="FI179" s="13"/>
      <c r="FJ179" s="13"/>
      <c r="FK179" s="13"/>
      <c r="FL179" s="13"/>
      <c r="FM179" s="13"/>
      <c r="FN179" s="13"/>
      <c r="FO179" s="13"/>
      <c r="FP179" s="13"/>
      <c r="FQ179" s="13"/>
      <c r="FR179" s="13"/>
      <c r="FS179" s="13"/>
      <c r="FT179" s="13"/>
      <c r="FU179" s="13"/>
      <c r="FV179" s="13"/>
      <c r="FW179" s="13"/>
      <c r="FX179" s="13"/>
      <c r="FY179" s="13"/>
      <c r="FZ179" s="13"/>
      <c r="GA179" s="13"/>
      <c r="GB179" s="13"/>
      <c r="GC179" s="13"/>
      <c r="GD179" s="13"/>
      <c r="GE179" s="13"/>
      <c r="GF179" s="13"/>
      <c r="GG179" s="13"/>
      <c r="GH179" s="13"/>
      <c r="GI179" s="13"/>
      <c r="GJ179" s="13"/>
      <c r="GK179" s="13"/>
      <c r="GL179" s="13"/>
      <c r="GM179" s="13"/>
      <c r="GN179" s="13"/>
      <c r="GO179" s="13"/>
      <c r="GP179" s="13"/>
      <c r="GQ179" s="13"/>
      <c r="GR179" s="13"/>
      <c r="GS179" s="13"/>
      <c r="GT179" s="13"/>
      <c r="GU179" s="13"/>
      <c r="GV179" s="13"/>
      <c r="GW179" s="13"/>
      <c r="GX179" s="13"/>
      <c r="GY179" s="13"/>
      <c r="GZ179" s="13"/>
      <c r="HA179" s="13"/>
      <c r="HB179" s="13"/>
      <c r="HC179" s="13"/>
      <c r="HD179" s="13"/>
      <c r="HE179" s="13"/>
      <c r="HF179" s="13"/>
      <c r="HG179" s="13"/>
      <c r="HH179" s="13"/>
      <c r="HI179" s="13"/>
      <c r="HJ179" s="13"/>
      <c r="HK179" s="13"/>
      <c r="HL179" s="13"/>
      <c r="HM179" s="13"/>
      <c r="HN179" s="13"/>
      <c r="HO179" s="13"/>
      <c r="HP179" s="13"/>
      <c r="HQ179" s="13"/>
      <c r="HR179" s="13"/>
      <c r="HS179" s="13"/>
      <c r="HT179" s="13"/>
      <c r="HU179" s="13"/>
      <c r="HV179" s="13"/>
      <c r="HW179" s="13"/>
      <c r="HX179" s="13"/>
      <c r="HY179" s="13"/>
      <c r="HZ179" s="13"/>
      <c r="IA179" s="13"/>
      <c r="IB179" s="13"/>
      <c r="IC179" s="13"/>
      <c r="ID179" s="13"/>
      <c r="IE179" s="13"/>
      <c r="IF179" s="13"/>
      <c r="IG179" s="13"/>
      <c r="IH179" s="13"/>
      <c r="II179" s="13"/>
      <c r="IJ179" s="13"/>
    </row>
    <row r="180" spans="1:244" s="14" customFormat="1" ht="41.25" customHeight="1" x14ac:dyDescent="0.3">
      <c r="A180" s="55" t="s">
        <v>341</v>
      </c>
      <c r="B180" s="79" t="s">
        <v>342</v>
      </c>
      <c r="C180" s="67">
        <v>165240</v>
      </c>
      <c r="D180" s="67">
        <v>103000</v>
      </c>
      <c r="E180" s="67">
        <v>75161.539999999994</v>
      </c>
      <c r="F180" s="68">
        <f t="shared" si="55"/>
        <v>72.972368932038833</v>
      </c>
      <c r="G180" s="67">
        <f t="shared" si="56"/>
        <v>-27838.460000000006</v>
      </c>
      <c r="H180" s="67"/>
      <c r="I180" s="67"/>
      <c r="J180" s="67"/>
      <c r="K180" s="65"/>
      <c r="L180" s="63"/>
      <c r="M180" s="67">
        <f t="shared" si="57"/>
        <v>165240</v>
      </c>
      <c r="N180" s="67">
        <f t="shared" si="57"/>
        <v>103000</v>
      </c>
      <c r="O180" s="67">
        <f t="shared" si="57"/>
        <v>75161.539999999994</v>
      </c>
      <c r="P180" s="70">
        <f t="shared" si="58"/>
        <v>72.972368932038833</v>
      </c>
      <c r="Q180" s="67">
        <f t="shared" si="59"/>
        <v>-27838.460000000006</v>
      </c>
      <c r="R180" s="15"/>
      <c r="S180" s="15"/>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c r="BI180" s="13"/>
      <c r="BJ180" s="13"/>
      <c r="BK180" s="13"/>
      <c r="BL180" s="13"/>
      <c r="BM180" s="13"/>
      <c r="BN180" s="13"/>
      <c r="BO180" s="13"/>
      <c r="BP180" s="13"/>
      <c r="BQ180" s="13"/>
      <c r="BR180" s="13"/>
      <c r="BS180" s="13"/>
      <c r="BT180" s="13"/>
      <c r="BU180" s="13"/>
      <c r="BV180" s="13"/>
      <c r="BW180" s="13"/>
      <c r="BX180" s="13"/>
      <c r="BY180" s="13"/>
      <c r="BZ180" s="13"/>
      <c r="CA180" s="13"/>
      <c r="CB180" s="13"/>
      <c r="CC180" s="13"/>
      <c r="CD180" s="13"/>
      <c r="CE180" s="13"/>
      <c r="CF180" s="13"/>
      <c r="CG180" s="13"/>
      <c r="CH180" s="13"/>
      <c r="CI180" s="13"/>
      <c r="CJ180" s="13"/>
      <c r="CK180" s="13"/>
      <c r="CL180" s="13"/>
      <c r="CM180" s="13"/>
      <c r="CN180" s="13"/>
      <c r="CO180" s="13"/>
      <c r="CP180" s="13"/>
      <c r="CQ180" s="13"/>
      <c r="CR180" s="13"/>
      <c r="CS180" s="13"/>
      <c r="CT180" s="13"/>
      <c r="CU180" s="13"/>
      <c r="CV180" s="13"/>
      <c r="CW180" s="13"/>
      <c r="CX180" s="13"/>
      <c r="CY180" s="13"/>
      <c r="CZ180" s="13"/>
      <c r="DA180" s="13"/>
      <c r="DB180" s="13"/>
      <c r="DC180" s="13"/>
      <c r="DD180" s="13"/>
      <c r="DE180" s="13"/>
      <c r="DF180" s="13"/>
      <c r="DG180" s="13"/>
      <c r="DH180" s="13"/>
      <c r="DI180" s="13"/>
      <c r="DJ180" s="13"/>
      <c r="DK180" s="13"/>
      <c r="DL180" s="13"/>
      <c r="DM180" s="13"/>
      <c r="DN180" s="13"/>
      <c r="DO180" s="13"/>
      <c r="DP180" s="13"/>
      <c r="DQ180" s="13"/>
      <c r="DR180" s="13"/>
      <c r="DS180" s="13"/>
      <c r="DT180" s="13"/>
      <c r="DU180" s="13"/>
      <c r="DV180" s="13"/>
      <c r="DW180" s="13"/>
      <c r="DX180" s="13"/>
      <c r="DY180" s="13"/>
      <c r="DZ180" s="13"/>
      <c r="EA180" s="13"/>
      <c r="EB180" s="13"/>
      <c r="EC180" s="13"/>
      <c r="ED180" s="13"/>
      <c r="EE180" s="13"/>
      <c r="EF180" s="13"/>
      <c r="EG180" s="13"/>
      <c r="EH180" s="13"/>
      <c r="EI180" s="13"/>
      <c r="EJ180" s="13"/>
      <c r="EK180" s="13"/>
      <c r="EL180" s="13"/>
      <c r="EM180" s="13"/>
      <c r="EN180" s="13"/>
      <c r="EO180" s="13"/>
      <c r="EP180" s="13"/>
      <c r="EQ180" s="13"/>
      <c r="ER180" s="13"/>
      <c r="ES180" s="13"/>
      <c r="ET180" s="13"/>
      <c r="EU180" s="13"/>
      <c r="EV180" s="13"/>
      <c r="EW180" s="13"/>
      <c r="EX180" s="13"/>
      <c r="EY180" s="13"/>
      <c r="EZ180" s="13"/>
      <c r="FA180" s="13"/>
      <c r="FB180" s="13"/>
      <c r="FC180" s="13"/>
      <c r="FD180" s="13"/>
      <c r="FE180" s="13"/>
      <c r="FF180" s="13"/>
      <c r="FG180" s="13"/>
      <c r="FH180" s="13"/>
      <c r="FI180" s="13"/>
      <c r="FJ180" s="13"/>
      <c r="FK180" s="13"/>
      <c r="FL180" s="13"/>
      <c r="FM180" s="13"/>
      <c r="FN180" s="13"/>
      <c r="FO180" s="13"/>
      <c r="FP180" s="13"/>
      <c r="FQ180" s="13"/>
      <c r="FR180" s="13"/>
      <c r="FS180" s="13"/>
      <c r="FT180" s="13"/>
      <c r="FU180" s="13"/>
      <c r="FV180" s="13"/>
      <c r="FW180" s="13"/>
      <c r="FX180" s="13"/>
      <c r="FY180" s="13"/>
      <c r="FZ180" s="13"/>
      <c r="GA180" s="13"/>
      <c r="GB180" s="13"/>
      <c r="GC180" s="13"/>
      <c r="GD180" s="13"/>
      <c r="GE180" s="13"/>
      <c r="GF180" s="13"/>
      <c r="GG180" s="13"/>
      <c r="GH180" s="13"/>
      <c r="GI180" s="13"/>
      <c r="GJ180" s="13"/>
      <c r="GK180" s="13"/>
      <c r="GL180" s="13"/>
      <c r="GM180" s="13"/>
      <c r="GN180" s="13"/>
      <c r="GO180" s="13"/>
      <c r="GP180" s="13"/>
      <c r="GQ180" s="13"/>
      <c r="GR180" s="13"/>
      <c r="GS180" s="13"/>
      <c r="GT180" s="13"/>
      <c r="GU180" s="13"/>
      <c r="GV180" s="13"/>
      <c r="GW180" s="13"/>
      <c r="GX180" s="13"/>
      <c r="GY180" s="13"/>
      <c r="GZ180" s="13"/>
      <c r="HA180" s="13"/>
      <c r="HB180" s="13"/>
      <c r="HC180" s="13"/>
      <c r="HD180" s="13"/>
      <c r="HE180" s="13"/>
      <c r="HF180" s="13"/>
      <c r="HG180" s="13"/>
      <c r="HH180" s="13"/>
      <c r="HI180" s="13"/>
      <c r="HJ180" s="13"/>
      <c r="HK180" s="13"/>
      <c r="HL180" s="13"/>
      <c r="HM180" s="13"/>
      <c r="HN180" s="13"/>
      <c r="HO180" s="13"/>
      <c r="HP180" s="13"/>
      <c r="HQ180" s="13"/>
      <c r="HR180" s="13"/>
      <c r="HS180" s="13"/>
      <c r="HT180" s="13"/>
      <c r="HU180" s="13"/>
      <c r="HV180" s="13"/>
      <c r="HW180" s="13"/>
      <c r="HX180" s="13"/>
      <c r="HY180" s="13"/>
      <c r="HZ180" s="13"/>
      <c r="IA180" s="13"/>
      <c r="IB180" s="13"/>
      <c r="IC180" s="13"/>
      <c r="ID180" s="13"/>
      <c r="IE180" s="13"/>
      <c r="IF180" s="13"/>
      <c r="IG180" s="13"/>
      <c r="IH180" s="13"/>
      <c r="II180" s="13"/>
      <c r="IJ180" s="13"/>
    </row>
    <row r="181" spans="1:244" s="14" customFormat="1" ht="39.75" customHeight="1" x14ac:dyDescent="0.3">
      <c r="A181" s="142" t="s">
        <v>86</v>
      </c>
      <c r="B181" s="167" t="s">
        <v>88</v>
      </c>
      <c r="C181" s="71">
        <f>SUM(C184)</f>
        <v>17943924</v>
      </c>
      <c r="D181" s="71">
        <f>SUM(D184)</f>
        <v>8916803</v>
      </c>
      <c r="E181" s="71">
        <f>SUM(E184)</f>
        <v>8453747.5199999996</v>
      </c>
      <c r="F181" s="72">
        <f t="shared" si="55"/>
        <v>94.806933830432271</v>
      </c>
      <c r="G181" s="71">
        <f t="shared" si="56"/>
        <v>-463055.48000000045</v>
      </c>
      <c r="H181" s="71">
        <f>SUM(H184)</f>
        <v>239900</v>
      </c>
      <c r="I181" s="71">
        <f>SUM(I184)</f>
        <v>239900</v>
      </c>
      <c r="J181" s="71">
        <f>SUM(J184)</f>
        <v>125956.88</v>
      </c>
      <c r="K181" s="73">
        <f t="shared" si="65"/>
        <v>52.503909962484371</v>
      </c>
      <c r="L181" s="71">
        <f t="shared" si="66"/>
        <v>-113943.12</v>
      </c>
      <c r="M181" s="71">
        <f t="shared" si="57"/>
        <v>18183824</v>
      </c>
      <c r="N181" s="71">
        <f t="shared" si="57"/>
        <v>9156703</v>
      </c>
      <c r="O181" s="71">
        <f t="shared" si="57"/>
        <v>8579704.4000000004</v>
      </c>
      <c r="P181" s="74">
        <f t="shared" si="58"/>
        <v>93.698620562444802</v>
      </c>
      <c r="Q181" s="71">
        <f t="shared" si="59"/>
        <v>-576998.59999999963</v>
      </c>
      <c r="R181" s="15"/>
      <c r="S181" s="15"/>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c r="BI181" s="13"/>
      <c r="BJ181" s="13"/>
      <c r="BK181" s="13"/>
      <c r="BL181" s="13"/>
      <c r="BM181" s="13"/>
      <c r="BN181" s="13"/>
      <c r="BO181" s="13"/>
      <c r="BP181" s="13"/>
      <c r="BQ181" s="13"/>
      <c r="BR181" s="13"/>
      <c r="BS181" s="13"/>
      <c r="BT181" s="13"/>
      <c r="BU181" s="13"/>
      <c r="BV181" s="13"/>
      <c r="BW181" s="13"/>
      <c r="BX181" s="13"/>
      <c r="BY181" s="13"/>
      <c r="BZ181" s="13"/>
      <c r="CA181" s="13"/>
      <c r="CB181" s="13"/>
      <c r="CC181" s="13"/>
      <c r="CD181" s="13"/>
      <c r="CE181" s="13"/>
      <c r="CF181" s="13"/>
      <c r="CG181" s="13"/>
      <c r="CH181" s="13"/>
      <c r="CI181" s="13"/>
      <c r="CJ181" s="13"/>
      <c r="CK181" s="13"/>
      <c r="CL181" s="13"/>
      <c r="CM181" s="13"/>
      <c r="CN181" s="13"/>
      <c r="CO181" s="13"/>
      <c r="CP181" s="13"/>
      <c r="CQ181" s="13"/>
      <c r="CR181" s="13"/>
      <c r="CS181" s="13"/>
      <c r="CT181" s="13"/>
      <c r="CU181" s="13"/>
      <c r="CV181" s="13"/>
      <c r="CW181" s="13"/>
      <c r="CX181" s="13"/>
      <c r="CY181" s="13"/>
      <c r="CZ181" s="13"/>
      <c r="DA181" s="13"/>
      <c r="DB181" s="13"/>
      <c r="DC181" s="13"/>
      <c r="DD181" s="13"/>
      <c r="DE181" s="13"/>
      <c r="DF181" s="13"/>
      <c r="DG181" s="13"/>
      <c r="DH181" s="13"/>
      <c r="DI181" s="13"/>
      <c r="DJ181" s="13"/>
      <c r="DK181" s="13"/>
      <c r="DL181" s="13"/>
      <c r="DM181" s="13"/>
      <c r="DN181" s="13"/>
      <c r="DO181" s="13"/>
      <c r="DP181" s="13"/>
      <c r="DQ181" s="13"/>
      <c r="DR181" s="13"/>
      <c r="DS181" s="13"/>
      <c r="DT181" s="13"/>
      <c r="DU181" s="13"/>
      <c r="DV181" s="13"/>
      <c r="DW181" s="13"/>
      <c r="DX181" s="13"/>
      <c r="DY181" s="13"/>
      <c r="DZ181" s="13"/>
      <c r="EA181" s="13"/>
      <c r="EB181" s="13"/>
      <c r="EC181" s="13"/>
      <c r="ED181" s="13"/>
      <c r="EE181" s="13"/>
      <c r="EF181" s="13"/>
      <c r="EG181" s="13"/>
      <c r="EH181" s="13"/>
      <c r="EI181" s="13"/>
      <c r="EJ181" s="13"/>
      <c r="EK181" s="13"/>
      <c r="EL181" s="13"/>
      <c r="EM181" s="13"/>
      <c r="EN181" s="13"/>
      <c r="EO181" s="13"/>
      <c r="EP181" s="13"/>
      <c r="EQ181" s="13"/>
      <c r="ER181" s="13"/>
      <c r="ES181" s="13"/>
      <c r="ET181" s="13"/>
      <c r="EU181" s="13"/>
      <c r="EV181" s="13"/>
      <c r="EW181" s="13"/>
      <c r="EX181" s="13"/>
      <c r="EY181" s="13"/>
      <c r="EZ181" s="13"/>
      <c r="FA181" s="13"/>
      <c r="FB181" s="13"/>
      <c r="FC181" s="13"/>
      <c r="FD181" s="13"/>
      <c r="FE181" s="13"/>
      <c r="FF181" s="13"/>
      <c r="FG181" s="13"/>
      <c r="FH181" s="13"/>
      <c r="FI181" s="13"/>
      <c r="FJ181" s="13"/>
      <c r="FK181" s="13"/>
      <c r="FL181" s="13"/>
      <c r="FM181" s="13"/>
      <c r="FN181" s="13"/>
      <c r="FO181" s="13"/>
      <c r="FP181" s="13"/>
      <c r="FQ181" s="13"/>
      <c r="FR181" s="13"/>
      <c r="FS181" s="13"/>
      <c r="FT181" s="13"/>
      <c r="FU181" s="13"/>
      <c r="FV181" s="13"/>
      <c r="FW181" s="13"/>
      <c r="FX181" s="13"/>
      <c r="FY181" s="13"/>
      <c r="FZ181" s="13"/>
      <c r="GA181" s="13"/>
      <c r="GB181" s="13"/>
      <c r="GC181" s="13"/>
      <c r="GD181" s="13"/>
      <c r="GE181" s="13"/>
      <c r="GF181" s="13"/>
      <c r="GG181" s="13"/>
      <c r="GH181" s="13"/>
      <c r="GI181" s="13"/>
      <c r="GJ181" s="13"/>
      <c r="GK181" s="13"/>
      <c r="GL181" s="13"/>
      <c r="GM181" s="13"/>
      <c r="GN181" s="13"/>
      <c r="GO181" s="13"/>
      <c r="GP181" s="13"/>
      <c r="GQ181" s="13"/>
      <c r="GR181" s="13"/>
      <c r="GS181" s="13"/>
      <c r="GT181" s="13"/>
      <c r="GU181" s="13"/>
      <c r="GV181" s="13"/>
      <c r="GW181" s="13"/>
      <c r="GX181" s="13"/>
      <c r="GY181" s="13"/>
      <c r="GZ181" s="13"/>
      <c r="HA181" s="13"/>
      <c r="HB181" s="13"/>
      <c r="HC181" s="13"/>
      <c r="HD181" s="13"/>
      <c r="HE181" s="13"/>
      <c r="HF181" s="13"/>
      <c r="HG181" s="13"/>
      <c r="HH181" s="13"/>
      <c r="HI181" s="13"/>
      <c r="HJ181" s="13"/>
      <c r="HK181" s="13"/>
      <c r="HL181" s="13"/>
      <c r="HM181" s="13"/>
      <c r="HN181" s="13"/>
      <c r="HO181" s="13"/>
      <c r="HP181" s="13"/>
      <c r="HQ181" s="13"/>
      <c r="HR181" s="13"/>
      <c r="HS181" s="13"/>
      <c r="HT181" s="13"/>
      <c r="HU181" s="13"/>
      <c r="HV181" s="13"/>
      <c r="HW181" s="13"/>
      <c r="HX181" s="13"/>
      <c r="HY181" s="13"/>
      <c r="HZ181" s="13"/>
      <c r="IA181" s="13"/>
      <c r="IB181" s="13"/>
      <c r="IC181" s="13"/>
      <c r="ID181" s="13"/>
      <c r="IE181" s="13"/>
      <c r="IF181" s="13"/>
      <c r="IG181" s="13"/>
      <c r="IH181" s="13"/>
      <c r="II181" s="13"/>
      <c r="IJ181" s="13"/>
    </row>
    <row r="182" spans="1:244" s="14" customFormat="1" ht="39.75" customHeight="1" x14ac:dyDescent="0.3">
      <c r="A182" s="228" t="s">
        <v>2</v>
      </c>
      <c r="B182" s="230" t="s">
        <v>20</v>
      </c>
      <c r="C182" s="210" t="s">
        <v>183</v>
      </c>
      <c r="D182" s="211"/>
      <c r="E182" s="212"/>
      <c r="F182" s="212"/>
      <c r="G182" s="213"/>
      <c r="H182" s="210" t="s">
        <v>184</v>
      </c>
      <c r="I182" s="211"/>
      <c r="J182" s="214"/>
      <c r="K182" s="214"/>
      <c r="L182" s="215"/>
      <c r="M182" s="224" t="s">
        <v>185</v>
      </c>
      <c r="N182" s="225"/>
      <c r="O182" s="226"/>
      <c r="P182" s="226"/>
      <c r="Q182" s="227"/>
      <c r="R182" s="15"/>
      <c r="S182" s="15"/>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c r="BI182" s="13"/>
      <c r="BJ182" s="13"/>
      <c r="BK182" s="13"/>
      <c r="BL182" s="13"/>
      <c r="BM182" s="13"/>
      <c r="BN182" s="13"/>
      <c r="BO182" s="13"/>
      <c r="BP182" s="13"/>
      <c r="BQ182" s="13"/>
      <c r="BR182" s="13"/>
      <c r="BS182" s="13"/>
      <c r="BT182" s="13"/>
      <c r="BU182" s="13"/>
      <c r="BV182" s="13"/>
      <c r="BW182" s="13"/>
      <c r="BX182" s="13"/>
      <c r="BY182" s="13"/>
      <c r="BZ182" s="13"/>
      <c r="CA182" s="13"/>
      <c r="CB182" s="13"/>
      <c r="CC182" s="13"/>
      <c r="CD182" s="13"/>
      <c r="CE182" s="13"/>
      <c r="CF182" s="13"/>
      <c r="CG182" s="13"/>
      <c r="CH182" s="13"/>
      <c r="CI182" s="13"/>
      <c r="CJ182" s="13"/>
      <c r="CK182" s="13"/>
      <c r="CL182" s="13"/>
      <c r="CM182" s="13"/>
      <c r="CN182" s="13"/>
      <c r="CO182" s="13"/>
      <c r="CP182" s="13"/>
      <c r="CQ182" s="13"/>
      <c r="CR182" s="13"/>
      <c r="CS182" s="13"/>
      <c r="CT182" s="13"/>
      <c r="CU182" s="13"/>
      <c r="CV182" s="13"/>
      <c r="CW182" s="13"/>
      <c r="CX182" s="13"/>
      <c r="CY182" s="13"/>
      <c r="CZ182" s="13"/>
      <c r="DA182" s="13"/>
      <c r="DB182" s="13"/>
      <c r="DC182" s="13"/>
      <c r="DD182" s="13"/>
      <c r="DE182" s="13"/>
      <c r="DF182" s="13"/>
      <c r="DG182" s="13"/>
      <c r="DH182" s="13"/>
      <c r="DI182" s="13"/>
      <c r="DJ182" s="13"/>
      <c r="DK182" s="13"/>
      <c r="DL182" s="13"/>
      <c r="DM182" s="13"/>
      <c r="DN182" s="13"/>
      <c r="DO182" s="13"/>
      <c r="DP182" s="13"/>
      <c r="DQ182" s="13"/>
      <c r="DR182" s="13"/>
      <c r="DS182" s="13"/>
      <c r="DT182" s="13"/>
      <c r="DU182" s="13"/>
      <c r="DV182" s="13"/>
      <c r="DW182" s="13"/>
      <c r="DX182" s="13"/>
      <c r="DY182" s="13"/>
      <c r="DZ182" s="13"/>
      <c r="EA182" s="13"/>
      <c r="EB182" s="13"/>
      <c r="EC182" s="13"/>
      <c r="ED182" s="13"/>
      <c r="EE182" s="13"/>
      <c r="EF182" s="13"/>
      <c r="EG182" s="13"/>
      <c r="EH182" s="13"/>
      <c r="EI182" s="13"/>
      <c r="EJ182" s="13"/>
      <c r="EK182" s="13"/>
      <c r="EL182" s="13"/>
      <c r="EM182" s="13"/>
      <c r="EN182" s="13"/>
      <c r="EO182" s="13"/>
      <c r="EP182" s="13"/>
      <c r="EQ182" s="13"/>
      <c r="ER182" s="13"/>
      <c r="ES182" s="13"/>
      <c r="ET182" s="13"/>
      <c r="EU182" s="13"/>
      <c r="EV182" s="13"/>
      <c r="EW182" s="13"/>
      <c r="EX182" s="13"/>
      <c r="EY182" s="13"/>
      <c r="EZ182" s="13"/>
      <c r="FA182" s="13"/>
      <c r="FB182" s="13"/>
      <c r="FC182" s="13"/>
      <c r="FD182" s="13"/>
      <c r="FE182" s="13"/>
      <c r="FF182" s="13"/>
      <c r="FG182" s="13"/>
      <c r="FH182" s="13"/>
      <c r="FI182" s="13"/>
      <c r="FJ182" s="13"/>
      <c r="FK182" s="13"/>
      <c r="FL182" s="13"/>
      <c r="FM182" s="13"/>
      <c r="FN182" s="13"/>
      <c r="FO182" s="13"/>
      <c r="FP182" s="13"/>
      <c r="FQ182" s="13"/>
      <c r="FR182" s="13"/>
      <c r="FS182" s="13"/>
      <c r="FT182" s="13"/>
      <c r="FU182" s="13"/>
      <c r="FV182" s="13"/>
      <c r="FW182" s="13"/>
      <c r="FX182" s="13"/>
      <c r="FY182" s="13"/>
      <c r="FZ182" s="13"/>
      <c r="GA182" s="13"/>
      <c r="GB182" s="13"/>
      <c r="GC182" s="13"/>
      <c r="GD182" s="13"/>
      <c r="GE182" s="13"/>
      <c r="GF182" s="13"/>
      <c r="GG182" s="13"/>
      <c r="GH182" s="13"/>
      <c r="GI182" s="13"/>
      <c r="GJ182" s="13"/>
      <c r="GK182" s="13"/>
      <c r="GL182" s="13"/>
      <c r="GM182" s="13"/>
      <c r="GN182" s="13"/>
      <c r="GO182" s="13"/>
      <c r="GP182" s="13"/>
      <c r="GQ182" s="13"/>
      <c r="GR182" s="13"/>
      <c r="GS182" s="13"/>
      <c r="GT182" s="13"/>
      <c r="GU182" s="13"/>
      <c r="GV182" s="13"/>
      <c r="GW182" s="13"/>
      <c r="GX182" s="13"/>
      <c r="GY182" s="13"/>
      <c r="GZ182" s="13"/>
      <c r="HA182" s="13"/>
      <c r="HB182" s="13"/>
      <c r="HC182" s="13"/>
      <c r="HD182" s="13"/>
      <c r="HE182" s="13"/>
      <c r="HF182" s="13"/>
      <c r="HG182" s="13"/>
      <c r="HH182" s="13"/>
      <c r="HI182" s="13"/>
      <c r="HJ182" s="13"/>
      <c r="HK182" s="13"/>
      <c r="HL182" s="13"/>
      <c r="HM182" s="13"/>
      <c r="HN182" s="13"/>
      <c r="HO182" s="13"/>
      <c r="HP182" s="13"/>
      <c r="HQ182" s="13"/>
      <c r="HR182" s="13"/>
      <c r="HS182" s="13"/>
      <c r="HT182" s="13"/>
      <c r="HU182" s="13"/>
      <c r="HV182" s="13"/>
      <c r="HW182" s="13"/>
      <c r="HX182" s="13"/>
      <c r="HY182" s="13"/>
      <c r="HZ182" s="13"/>
      <c r="IA182" s="13"/>
      <c r="IB182" s="13"/>
      <c r="IC182" s="13"/>
      <c r="ID182" s="13"/>
      <c r="IE182" s="13"/>
      <c r="IF182" s="13"/>
      <c r="IG182" s="13"/>
      <c r="IH182" s="13"/>
      <c r="II182" s="13"/>
      <c r="IJ182" s="13"/>
    </row>
    <row r="183" spans="1:244" s="14" customFormat="1" ht="177" customHeight="1" x14ac:dyDescent="0.3">
      <c r="A183" s="229"/>
      <c r="B183" s="231"/>
      <c r="C183" s="22" t="s">
        <v>362</v>
      </c>
      <c r="D183" s="22" t="s">
        <v>391</v>
      </c>
      <c r="E183" s="22" t="s">
        <v>392</v>
      </c>
      <c r="F183" s="86" t="s">
        <v>393</v>
      </c>
      <c r="G183" s="87" t="s">
        <v>388</v>
      </c>
      <c r="H183" s="22" t="s">
        <v>362</v>
      </c>
      <c r="I183" s="22" t="s">
        <v>394</v>
      </c>
      <c r="J183" s="22" t="s">
        <v>392</v>
      </c>
      <c r="K183" s="86" t="s">
        <v>395</v>
      </c>
      <c r="L183" s="87" t="s">
        <v>388</v>
      </c>
      <c r="M183" s="22" t="s">
        <v>362</v>
      </c>
      <c r="N183" s="22" t="s">
        <v>394</v>
      </c>
      <c r="O183" s="22" t="s">
        <v>396</v>
      </c>
      <c r="P183" s="86" t="s">
        <v>395</v>
      </c>
      <c r="Q183" s="87" t="s">
        <v>388</v>
      </c>
      <c r="R183" s="15"/>
      <c r="S183" s="15"/>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c r="BI183" s="13"/>
      <c r="BJ183" s="13"/>
      <c r="BK183" s="13"/>
      <c r="BL183" s="13"/>
      <c r="BM183" s="13"/>
      <c r="BN183" s="13"/>
      <c r="BO183" s="13"/>
      <c r="BP183" s="13"/>
      <c r="BQ183" s="13"/>
      <c r="BR183" s="13"/>
      <c r="BS183" s="13"/>
      <c r="BT183" s="13"/>
      <c r="BU183" s="13"/>
      <c r="BV183" s="13"/>
      <c r="BW183" s="13"/>
      <c r="BX183" s="13"/>
      <c r="BY183" s="13"/>
      <c r="BZ183" s="13"/>
      <c r="CA183" s="13"/>
      <c r="CB183" s="13"/>
      <c r="CC183" s="13"/>
      <c r="CD183" s="13"/>
      <c r="CE183" s="13"/>
      <c r="CF183" s="13"/>
      <c r="CG183" s="13"/>
      <c r="CH183" s="13"/>
      <c r="CI183" s="13"/>
      <c r="CJ183" s="13"/>
      <c r="CK183" s="13"/>
      <c r="CL183" s="13"/>
      <c r="CM183" s="13"/>
      <c r="CN183" s="13"/>
      <c r="CO183" s="13"/>
      <c r="CP183" s="13"/>
      <c r="CQ183" s="13"/>
      <c r="CR183" s="13"/>
      <c r="CS183" s="13"/>
      <c r="CT183" s="13"/>
      <c r="CU183" s="13"/>
      <c r="CV183" s="13"/>
      <c r="CW183" s="13"/>
      <c r="CX183" s="13"/>
      <c r="CY183" s="13"/>
      <c r="CZ183" s="13"/>
      <c r="DA183" s="13"/>
      <c r="DB183" s="13"/>
      <c r="DC183" s="13"/>
      <c r="DD183" s="13"/>
      <c r="DE183" s="13"/>
      <c r="DF183" s="13"/>
      <c r="DG183" s="13"/>
      <c r="DH183" s="13"/>
      <c r="DI183" s="13"/>
      <c r="DJ183" s="13"/>
      <c r="DK183" s="13"/>
      <c r="DL183" s="13"/>
      <c r="DM183" s="13"/>
      <c r="DN183" s="13"/>
      <c r="DO183" s="13"/>
      <c r="DP183" s="13"/>
      <c r="DQ183" s="13"/>
      <c r="DR183" s="13"/>
      <c r="DS183" s="13"/>
      <c r="DT183" s="13"/>
      <c r="DU183" s="13"/>
      <c r="DV183" s="13"/>
      <c r="DW183" s="13"/>
      <c r="DX183" s="13"/>
      <c r="DY183" s="13"/>
      <c r="DZ183" s="13"/>
      <c r="EA183" s="13"/>
      <c r="EB183" s="13"/>
      <c r="EC183" s="13"/>
      <c r="ED183" s="13"/>
      <c r="EE183" s="13"/>
      <c r="EF183" s="13"/>
      <c r="EG183" s="13"/>
      <c r="EH183" s="13"/>
      <c r="EI183" s="13"/>
      <c r="EJ183" s="13"/>
      <c r="EK183" s="13"/>
      <c r="EL183" s="13"/>
      <c r="EM183" s="13"/>
      <c r="EN183" s="13"/>
      <c r="EO183" s="13"/>
      <c r="EP183" s="13"/>
      <c r="EQ183" s="13"/>
      <c r="ER183" s="13"/>
      <c r="ES183" s="13"/>
      <c r="ET183" s="13"/>
      <c r="EU183" s="13"/>
      <c r="EV183" s="13"/>
      <c r="EW183" s="13"/>
      <c r="EX183" s="13"/>
      <c r="EY183" s="13"/>
      <c r="EZ183" s="13"/>
      <c r="FA183" s="13"/>
      <c r="FB183" s="13"/>
      <c r="FC183" s="13"/>
      <c r="FD183" s="13"/>
      <c r="FE183" s="13"/>
      <c r="FF183" s="13"/>
      <c r="FG183" s="13"/>
      <c r="FH183" s="13"/>
      <c r="FI183" s="13"/>
      <c r="FJ183" s="13"/>
      <c r="FK183" s="13"/>
      <c r="FL183" s="13"/>
      <c r="FM183" s="13"/>
      <c r="FN183" s="13"/>
      <c r="FO183" s="13"/>
      <c r="FP183" s="13"/>
      <c r="FQ183" s="13"/>
      <c r="FR183" s="13"/>
      <c r="FS183" s="13"/>
      <c r="FT183" s="13"/>
      <c r="FU183" s="13"/>
      <c r="FV183" s="13"/>
      <c r="FW183" s="13"/>
      <c r="FX183" s="13"/>
      <c r="FY183" s="13"/>
      <c r="FZ183" s="13"/>
      <c r="GA183" s="13"/>
      <c r="GB183" s="13"/>
      <c r="GC183" s="13"/>
      <c r="GD183" s="13"/>
      <c r="GE183" s="13"/>
      <c r="GF183" s="13"/>
      <c r="GG183" s="13"/>
      <c r="GH183" s="13"/>
      <c r="GI183" s="13"/>
      <c r="GJ183" s="13"/>
      <c r="GK183" s="13"/>
      <c r="GL183" s="13"/>
      <c r="GM183" s="13"/>
      <c r="GN183" s="13"/>
      <c r="GO183" s="13"/>
      <c r="GP183" s="13"/>
      <c r="GQ183" s="13"/>
      <c r="GR183" s="13"/>
      <c r="GS183" s="13"/>
      <c r="GT183" s="13"/>
      <c r="GU183" s="13"/>
      <c r="GV183" s="13"/>
      <c r="GW183" s="13"/>
      <c r="GX183" s="13"/>
      <c r="GY183" s="13"/>
      <c r="GZ183" s="13"/>
      <c r="HA183" s="13"/>
      <c r="HB183" s="13"/>
      <c r="HC183" s="13"/>
      <c r="HD183" s="13"/>
      <c r="HE183" s="13"/>
      <c r="HF183" s="13"/>
      <c r="HG183" s="13"/>
      <c r="HH183" s="13"/>
      <c r="HI183" s="13"/>
      <c r="HJ183" s="13"/>
      <c r="HK183" s="13"/>
      <c r="HL183" s="13"/>
      <c r="HM183" s="13"/>
      <c r="HN183" s="13"/>
      <c r="HO183" s="13"/>
      <c r="HP183" s="13"/>
      <c r="HQ183" s="13"/>
      <c r="HR183" s="13"/>
      <c r="HS183" s="13"/>
      <c r="HT183" s="13"/>
      <c r="HU183" s="13"/>
      <c r="HV183" s="13"/>
      <c r="HW183" s="13"/>
      <c r="HX183" s="13"/>
      <c r="HY183" s="13"/>
      <c r="HZ183" s="13"/>
      <c r="IA183" s="13"/>
      <c r="IB183" s="13"/>
      <c r="IC183" s="13"/>
      <c r="ID183" s="13"/>
      <c r="IE183" s="13"/>
      <c r="IF183" s="13"/>
      <c r="IG183" s="13"/>
      <c r="IH183" s="13"/>
      <c r="II183" s="13"/>
      <c r="IJ183" s="13"/>
    </row>
    <row r="184" spans="1:244" s="14" customFormat="1" ht="63.75" customHeight="1" x14ac:dyDescent="0.3">
      <c r="A184" s="55" t="s">
        <v>64</v>
      </c>
      <c r="B184" s="79" t="s">
        <v>344</v>
      </c>
      <c r="C184" s="67">
        <v>17943924</v>
      </c>
      <c r="D184" s="67">
        <v>8916803</v>
      </c>
      <c r="E184" s="67">
        <v>8453747.5199999996</v>
      </c>
      <c r="F184" s="68">
        <f t="shared" si="55"/>
        <v>94.806933830432271</v>
      </c>
      <c r="G184" s="67">
        <f t="shared" si="56"/>
        <v>-463055.48000000045</v>
      </c>
      <c r="H184" s="67">
        <v>239900</v>
      </c>
      <c r="I184" s="67">
        <v>239900</v>
      </c>
      <c r="J184" s="67">
        <v>125956.88</v>
      </c>
      <c r="K184" s="69">
        <f t="shared" si="65"/>
        <v>52.503909962484371</v>
      </c>
      <c r="L184" s="67">
        <f t="shared" si="66"/>
        <v>-113943.12</v>
      </c>
      <c r="M184" s="67">
        <f t="shared" si="57"/>
        <v>18183824</v>
      </c>
      <c r="N184" s="67">
        <f t="shared" si="57"/>
        <v>9156703</v>
      </c>
      <c r="O184" s="67">
        <f t="shared" si="57"/>
        <v>8579704.4000000004</v>
      </c>
      <c r="P184" s="70">
        <f t="shared" si="58"/>
        <v>93.698620562444802</v>
      </c>
      <c r="Q184" s="67">
        <f t="shared" si="59"/>
        <v>-576998.59999999963</v>
      </c>
      <c r="R184" s="15"/>
      <c r="S184" s="15"/>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c r="BI184" s="13"/>
      <c r="BJ184" s="13"/>
      <c r="BK184" s="13"/>
      <c r="BL184" s="13"/>
      <c r="BM184" s="13"/>
      <c r="BN184" s="13"/>
      <c r="BO184" s="13"/>
      <c r="BP184" s="13"/>
      <c r="BQ184" s="13"/>
      <c r="BR184" s="13"/>
      <c r="BS184" s="13"/>
      <c r="BT184" s="13"/>
      <c r="BU184" s="13"/>
      <c r="BV184" s="13"/>
      <c r="BW184" s="13"/>
      <c r="BX184" s="13"/>
      <c r="BY184" s="13"/>
      <c r="BZ184" s="13"/>
      <c r="CA184" s="13"/>
      <c r="CB184" s="13"/>
      <c r="CC184" s="13"/>
      <c r="CD184" s="13"/>
      <c r="CE184" s="13"/>
      <c r="CF184" s="13"/>
      <c r="CG184" s="13"/>
      <c r="CH184" s="13"/>
      <c r="CI184" s="13"/>
      <c r="CJ184" s="13"/>
      <c r="CK184" s="13"/>
      <c r="CL184" s="13"/>
      <c r="CM184" s="13"/>
      <c r="CN184" s="13"/>
      <c r="CO184" s="13"/>
      <c r="CP184" s="13"/>
      <c r="CQ184" s="13"/>
      <c r="CR184" s="13"/>
      <c r="CS184" s="13"/>
      <c r="CT184" s="13"/>
      <c r="CU184" s="13"/>
      <c r="CV184" s="13"/>
      <c r="CW184" s="13"/>
      <c r="CX184" s="13"/>
      <c r="CY184" s="13"/>
      <c r="CZ184" s="13"/>
      <c r="DA184" s="13"/>
      <c r="DB184" s="13"/>
      <c r="DC184" s="13"/>
      <c r="DD184" s="13"/>
      <c r="DE184" s="13"/>
      <c r="DF184" s="13"/>
      <c r="DG184" s="13"/>
      <c r="DH184" s="13"/>
      <c r="DI184" s="13"/>
      <c r="DJ184" s="13"/>
      <c r="DK184" s="13"/>
      <c r="DL184" s="13"/>
      <c r="DM184" s="13"/>
      <c r="DN184" s="13"/>
      <c r="DO184" s="13"/>
      <c r="DP184" s="13"/>
      <c r="DQ184" s="13"/>
      <c r="DR184" s="13"/>
      <c r="DS184" s="13"/>
      <c r="DT184" s="13"/>
      <c r="DU184" s="13"/>
      <c r="DV184" s="13"/>
      <c r="DW184" s="13"/>
      <c r="DX184" s="13"/>
      <c r="DY184" s="13"/>
      <c r="DZ184" s="13"/>
      <c r="EA184" s="13"/>
      <c r="EB184" s="13"/>
      <c r="EC184" s="13"/>
      <c r="ED184" s="13"/>
      <c r="EE184" s="13"/>
      <c r="EF184" s="13"/>
      <c r="EG184" s="13"/>
      <c r="EH184" s="13"/>
      <c r="EI184" s="13"/>
      <c r="EJ184" s="13"/>
      <c r="EK184" s="13"/>
      <c r="EL184" s="13"/>
      <c r="EM184" s="13"/>
      <c r="EN184" s="13"/>
      <c r="EO184" s="13"/>
      <c r="EP184" s="13"/>
      <c r="EQ184" s="13"/>
      <c r="ER184" s="13"/>
      <c r="ES184" s="13"/>
      <c r="ET184" s="13"/>
      <c r="EU184" s="13"/>
      <c r="EV184" s="13"/>
      <c r="EW184" s="13"/>
      <c r="EX184" s="13"/>
      <c r="EY184" s="13"/>
      <c r="EZ184" s="13"/>
      <c r="FA184" s="13"/>
      <c r="FB184" s="13"/>
      <c r="FC184" s="13"/>
      <c r="FD184" s="13"/>
      <c r="FE184" s="13"/>
      <c r="FF184" s="13"/>
      <c r="FG184" s="13"/>
      <c r="FH184" s="13"/>
      <c r="FI184" s="13"/>
      <c r="FJ184" s="13"/>
      <c r="FK184" s="13"/>
      <c r="FL184" s="13"/>
      <c r="FM184" s="13"/>
      <c r="FN184" s="13"/>
      <c r="FO184" s="13"/>
      <c r="FP184" s="13"/>
      <c r="FQ184" s="13"/>
      <c r="FR184" s="13"/>
      <c r="FS184" s="13"/>
      <c r="FT184" s="13"/>
      <c r="FU184" s="13"/>
      <c r="FV184" s="13"/>
      <c r="FW184" s="13"/>
      <c r="FX184" s="13"/>
      <c r="FY184" s="13"/>
      <c r="FZ184" s="13"/>
      <c r="GA184" s="13"/>
      <c r="GB184" s="13"/>
      <c r="GC184" s="13"/>
      <c r="GD184" s="13"/>
      <c r="GE184" s="13"/>
      <c r="GF184" s="13"/>
      <c r="GG184" s="13"/>
      <c r="GH184" s="13"/>
      <c r="GI184" s="13"/>
      <c r="GJ184" s="13"/>
      <c r="GK184" s="13"/>
      <c r="GL184" s="13"/>
      <c r="GM184" s="13"/>
      <c r="GN184" s="13"/>
      <c r="GO184" s="13"/>
      <c r="GP184" s="13"/>
      <c r="GQ184" s="13"/>
      <c r="GR184" s="13"/>
      <c r="GS184" s="13"/>
      <c r="GT184" s="13"/>
      <c r="GU184" s="13"/>
      <c r="GV184" s="13"/>
      <c r="GW184" s="13"/>
      <c r="GX184" s="13"/>
      <c r="GY184" s="13"/>
      <c r="GZ184" s="13"/>
      <c r="HA184" s="13"/>
      <c r="HB184" s="13"/>
      <c r="HC184" s="13"/>
      <c r="HD184" s="13"/>
      <c r="HE184" s="13"/>
      <c r="HF184" s="13"/>
      <c r="HG184" s="13"/>
      <c r="HH184" s="13"/>
      <c r="HI184" s="13"/>
      <c r="HJ184" s="13"/>
      <c r="HK184" s="13"/>
      <c r="HL184" s="13"/>
      <c r="HM184" s="13"/>
      <c r="HN184" s="13"/>
      <c r="HO184" s="13"/>
      <c r="HP184" s="13"/>
      <c r="HQ184" s="13"/>
      <c r="HR184" s="13"/>
      <c r="HS184" s="13"/>
      <c r="HT184" s="13"/>
      <c r="HU184" s="13"/>
      <c r="HV184" s="13"/>
      <c r="HW184" s="13"/>
      <c r="HX184" s="13"/>
      <c r="HY184" s="13"/>
      <c r="HZ184" s="13"/>
      <c r="IA184" s="13"/>
      <c r="IB184" s="13"/>
      <c r="IC184" s="13"/>
      <c r="ID184" s="13"/>
      <c r="IE184" s="13"/>
      <c r="IF184" s="13"/>
      <c r="IG184" s="13"/>
      <c r="IH184" s="13"/>
      <c r="II184" s="13"/>
      <c r="IJ184" s="13"/>
    </row>
    <row r="185" spans="1:244" s="14" customFormat="1" ht="46.5" customHeight="1" x14ac:dyDescent="0.3">
      <c r="A185" s="142" t="s">
        <v>166</v>
      </c>
      <c r="B185" s="190" t="s">
        <v>180</v>
      </c>
      <c r="C185" s="71">
        <f>SUM(C186:C187)</f>
        <v>12582857</v>
      </c>
      <c r="D185" s="71">
        <f>SUM(D186:D187)</f>
        <v>6793987</v>
      </c>
      <c r="E185" s="71">
        <f>SUM(E186:E187)</f>
        <v>5307551.79</v>
      </c>
      <c r="F185" s="72">
        <f t="shared" si="55"/>
        <v>78.121312124971681</v>
      </c>
      <c r="G185" s="71">
        <f t="shared" si="56"/>
        <v>-1486435.21</v>
      </c>
      <c r="H185" s="71"/>
      <c r="I185" s="71"/>
      <c r="J185" s="71"/>
      <c r="K185" s="69"/>
      <c r="L185" s="67"/>
      <c r="M185" s="71">
        <f>SUM(C185+H185)</f>
        <v>12582857</v>
      </c>
      <c r="N185" s="71">
        <f t="shared" si="57"/>
        <v>6793987</v>
      </c>
      <c r="O185" s="71">
        <f t="shared" si="57"/>
        <v>5307551.79</v>
      </c>
      <c r="P185" s="74">
        <f t="shared" si="58"/>
        <v>78.121312124971681</v>
      </c>
      <c r="Q185" s="71">
        <f t="shared" si="59"/>
        <v>-1486435.21</v>
      </c>
      <c r="R185" s="15"/>
      <c r="S185" s="15"/>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c r="BI185" s="13"/>
      <c r="BJ185" s="13"/>
      <c r="BK185" s="13"/>
      <c r="BL185" s="13"/>
      <c r="BM185" s="13"/>
      <c r="BN185" s="13"/>
      <c r="BO185" s="13"/>
      <c r="BP185" s="13"/>
      <c r="BQ185" s="13"/>
      <c r="BR185" s="13"/>
      <c r="BS185" s="13"/>
      <c r="BT185" s="13"/>
      <c r="BU185" s="13"/>
      <c r="BV185" s="13"/>
      <c r="BW185" s="13"/>
      <c r="BX185" s="13"/>
      <c r="BY185" s="13"/>
      <c r="BZ185" s="13"/>
      <c r="CA185" s="13"/>
      <c r="CB185" s="13"/>
      <c r="CC185" s="13"/>
      <c r="CD185" s="13"/>
      <c r="CE185" s="13"/>
      <c r="CF185" s="13"/>
      <c r="CG185" s="13"/>
      <c r="CH185" s="13"/>
      <c r="CI185" s="13"/>
      <c r="CJ185" s="13"/>
      <c r="CK185" s="13"/>
      <c r="CL185" s="13"/>
      <c r="CM185" s="13"/>
      <c r="CN185" s="13"/>
      <c r="CO185" s="13"/>
      <c r="CP185" s="13"/>
      <c r="CQ185" s="13"/>
      <c r="CR185" s="13"/>
      <c r="CS185" s="13"/>
      <c r="CT185" s="13"/>
      <c r="CU185" s="13"/>
      <c r="CV185" s="13"/>
      <c r="CW185" s="13"/>
      <c r="CX185" s="13"/>
      <c r="CY185" s="13"/>
      <c r="CZ185" s="13"/>
      <c r="DA185" s="13"/>
      <c r="DB185" s="13"/>
      <c r="DC185" s="13"/>
      <c r="DD185" s="13"/>
      <c r="DE185" s="13"/>
      <c r="DF185" s="13"/>
      <c r="DG185" s="13"/>
      <c r="DH185" s="13"/>
      <c r="DI185" s="13"/>
      <c r="DJ185" s="13"/>
      <c r="DK185" s="13"/>
      <c r="DL185" s="13"/>
      <c r="DM185" s="13"/>
      <c r="DN185" s="13"/>
      <c r="DO185" s="13"/>
      <c r="DP185" s="13"/>
      <c r="DQ185" s="13"/>
      <c r="DR185" s="13"/>
      <c r="DS185" s="13"/>
      <c r="DT185" s="13"/>
      <c r="DU185" s="13"/>
      <c r="DV185" s="13"/>
      <c r="DW185" s="13"/>
      <c r="DX185" s="13"/>
      <c r="DY185" s="13"/>
      <c r="DZ185" s="13"/>
      <c r="EA185" s="13"/>
      <c r="EB185" s="13"/>
      <c r="EC185" s="13"/>
      <c r="ED185" s="13"/>
      <c r="EE185" s="13"/>
      <c r="EF185" s="13"/>
      <c r="EG185" s="13"/>
      <c r="EH185" s="13"/>
      <c r="EI185" s="13"/>
      <c r="EJ185" s="13"/>
      <c r="EK185" s="13"/>
      <c r="EL185" s="13"/>
      <c r="EM185" s="13"/>
      <c r="EN185" s="13"/>
      <c r="EO185" s="13"/>
      <c r="EP185" s="13"/>
      <c r="EQ185" s="13"/>
      <c r="ER185" s="13"/>
      <c r="ES185" s="13"/>
      <c r="ET185" s="13"/>
      <c r="EU185" s="13"/>
      <c r="EV185" s="13"/>
      <c r="EW185" s="13"/>
      <c r="EX185" s="13"/>
      <c r="EY185" s="13"/>
      <c r="EZ185" s="13"/>
      <c r="FA185" s="13"/>
      <c r="FB185" s="13"/>
      <c r="FC185" s="13"/>
      <c r="FD185" s="13"/>
      <c r="FE185" s="13"/>
      <c r="FF185" s="13"/>
      <c r="FG185" s="13"/>
      <c r="FH185" s="13"/>
      <c r="FI185" s="13"/>
      <c r="FJ185" s="13"/>
      <c r="FK185" s="13"/>
      <c r="FL185" s="13"/>
      <c r="FM185" s="13"/>
      <c r="FN185" s="13"/>
      <c r="FO185" s="13"/>
      <c r="FP185" s="13"/>
      <c r="FQ185" s="13"/>
      <c r="FR185" s="13"/>
      <c r="FS185" s="13"/>
      <c r="FT185" s="13"/>
      <c r="FU185" s="13"/>
      <c r="FV185" s="13"/>
      <c r="FW185" s="13"/>
      <c r="FX185" s="13"/>
      <c r="FY185" s="13"/>
      <c r="FZ185" s="13"/>
      <c r="GA185" s="13"/>
      <c r="GB185" s="13"/>
      <c r="GC185" s="13"/>
      <c r="GD185" s="13"/>
      <c r="GE185" s="13"/>
      <c r="GF185" s="13"/>
      <c r="GG185" s="13"/>
      <c r="GH185" s="13"/>
      <c r="GI185" s="13"/>
      <c r="GJ185" s="13"/>
      <c r="GK185" s="13"/>
      <c r="GL185" s="13"/>
      <c r="GM185" s="13"/>
      <c r="GN185" s="13"/>
      <c r="GO185" s="13"/>
      <c r="GP185" s="13"/>
      <c r="GQ185" s="13"/>
      <c r="GR185" s="13"/>
      <c r="GS185" s="13"/>
      <c r="GT185" s="13"/>
      <c r="GU185" s="13"/>
      <c r="GV185" s="13"/>
      <c r="GW185" s="13"/>
      <c r="GX185" s="13"/>
      <c r="GY185" s="13"/>
      <c r="GZ185" s="13"/>
      <c r="HA185" s="13"/>
      <c r="HB185" s="13"/>
      <c r="HC185" s="13"/>
      <c r="HD185" s="13"/>
      <c r="HE185" s="13"/>
      <c r="HF185" s="13"/>
      <c r="HG185" s="13"/>
      <c r="HH185" s="13"/>
      <c r="HI185" s="13"/>
      <c r="HJ185" s="13"/>
      <c r="HK185" s="13"/>
      <c r="HL185" s="13"/>
      <c r="HM185" s="13"/>
      <c r="HN185" s="13"/>
      <c r="HO185" s="13"/>
      <c r="HP185" s="13"/>
      <c r="HQ185" s="13"/>
      <c r="HR185" s="13"/>
      <c r="HS185" s="13"/>
      <c r="HT185" s="13"/>
      <c r="HU185" s="13"/>
      <c r="HV185" s="13"/>
      <c r="HW185" s="13"/>
      <c r="HX185" s="13"/>
      <c r="HY185" s="13"/>
      <c r="HZ185" s="13"/>
      <c r="IA185" s="13"/>
      <c r="IB185" s="13"/>
      <c r="IC185" s="13"/>
      <c r="ID185" s="13"/>
      <c r="IE185" s="13"/>
      <c r="IF185" s="13"/>
      <c r="IG185" s="13"/>
      <c r="IH185" s="13"/>
      <c r="II185" s="13"/>
      <c r="IJ185" s="13"/>
    </row>
    <row r="186" spans="1:244" s="14" customFormat="1" ht="44.25" customHeight="1" x14ac:dyDescent="0.3">
      <c r="A186" s="55" t="s">
        <v>181</v>
      </c>
      <c r="B186" s="79" t="s">
        <v>345</v>
      </c>
      <c r="C186" s="67">
        <v>11106857</v>
      </c>
      <c r="D186" s="67">
        <v>6307987</v>
      </c>
      <c r="E186" s="67">
        <v>4878640.1900000004</v>
      </c>
      <c r="F186" s="68">
        <f t="shared" si="55"/>
        <v>77.340682376168502</v>
      </c>
      <c r="G186" s="67">
        <f t="shared" si="56"/>
        <v>-1429346.8099999996</v>
      </c>
      <c r="H186" s="67"/>
      <c r="I186" s="67"/>
      <c r="J186" s="67"/>
      <c r="K186" s="69"/>
      <c r="L186" s="67"/>
      <c r="M186" s="67">
        <f t="shared" si="57"/>
        <v>11106857</v>
      </c>
      <c r="N186" s="67">
        <f t="shared" si="57"/>
        <v>6307987</v>
      </c>
      <c r="O186" s="67">
        <f t="shared" si="57"/>
        <v>4878640.1900000004</v>
      </c>
      <c r="P186" s="70">
        <f t="shared" si="58"/>
        <v>77.340682376168502</v>
      </c>
      <c r="Q186" s="67">
        <f t="shared" si="59"/>
        <v>-1429346.8099999996</v>
      </c>
      <c r="R186" s="15"/>
      <c r="S186" s="15"/>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c r="BR186" s="13"/>
      <c r="BS186" s="13"/>
      <c r="BT186" s="13"/>
      <c r="BU186" s="13"/>
      <c r="BV186" s="13"/>
      <c r="BW186" s="13"/>
      <c r="BX186" s="13"/>
      <c r="BY186" s="13"/>
      <c r="BZ186" s="13"/>
      <c r="CA186" s="13"/>
      <c r="CB186" s="13"/>
      <c r="CC186" s="13"/>
      <c r="CD186" s="13"/>
      <c r="CE186" s="13"/>
      <c r="CF186" s="13"/>
      <c r="CG186" s="13"/>
      <c r="CH186" s="13"/>
      <c r="CI186" s="13"/>
      <c r="CJ186" s="13"/>
      <c r="CK186" s="13"/>
      <c r="CL186" s="13"/>
      <c r="CM186" s="13"/>
      <c r="CN186" s="13"/>
      <c r="CO186" s="13"/>
      <c r="CP186" s="13"/>
      <c r="CQ186" s="13"/>
      <c r="CR186" s="13"/>
      <c r="CS186" s="13"/>
      <c r="CT186" s="13"/>
      <c r="CU186" s="13"/>
      <c r="CV186" s="13"/>
      <c r="CW186" s="13"/>
      <c r="CX186" s="13"/>
      <c r="CY186" s="13"/>
      <c r="CZ186" s="13"/>
      <c r="DA186" s="13"/>
      <c r="DB186" s="13"/>
      <c r="DC186" s="13"/>
      <c r="DD186" s="13"/>
      <c r="DE186" s="13"/>
      <c r="DF186" s="13"/>
      <c r="DG186" s="13"/>
      <c r="DH186" s="13"/>
      <c r="DI186" s="13"/>
      <c r="DJ186" s="13"/>
      <c r="DK186" s="13"/>
      <c r="DL186" s="13"/>
      <c r="DM186" s="13"/>
      <c r="DN186" s="13"/>
      <c r="DO186" s="13"/>
      <c r="DP186" s="13"/>
      <c r="DQ186" s="13"/>
      <c r="DR186" s="13"/>
      <c r="DS186" s="13"/>
      <c r="DT186" s="13"/>
      <c r="DU186" s="13"/>
      <c r="DV186" s="13"/>
      <c r="DW186" s="13"/>
      <c r="DX186" s="13"/>
      <c r="DY186" s="13"/>
      <c r="DZ186" s="13"/>
      <c r="EA186" s="13"/>
      <c r="EB186" s="13"/>
      <c r="EC186" s="13"/>
      <c r="ED186" s="13"/>
      <c r="EE186" s="13"/>
      <c r="EF186" s="13"/>
      <c r="EG186" s="13"/>
      <c r="EH186" s="13"/>
      <c r="EI186" s="13"/>
      <c r="EJ186" s="13"/>
      <c r="EK186" s="13"/>
      <c r="EL186" s="13"/>
      <c r="EM186" s="13"/>
      <c r="EN186" s="13"/>
      <c r="EO186" s="13"/>
      <c r="EP186" s="13"/>
      <c r="EQ186" s="13"/>
      <c r="ER186" s="13"/>
      <c r="ES186" s="13"/>
      <c r="ET186" s="13"/>
      <c r="EU186" s="13"/>
      <c r="EV186" s="13"/>
      <c r="EW186" s="13"/>
      <c r="EX186" s="13"/>
      <c r="EY186" s="13"/>
      <c r="EZ186" s="13"/>
      <c r="FA186" s="13"/>
      <c r="FB186" s="13"/>
      <c r="FC186" s="13"/>
      <c r="FD186" s="13"/>
      <c r="FE186" s="13"/>
      <c r="FF186" s="13"/>
      <c r="FG186" s="13"/>
      <c r="FH186" s="13"/>
      <c r="FI186" s="13"/>
      <c r="FJ186" s="13"/>
      <c r="FK186" s="13"/>
      <c r="FL186" s="13"/>
      <c r="FM186" s="13"/>
      <c r="FN186" s="13"/>
      <c r="FO186" s="13"/>
      <c r="FP186" s="13"/>
      <c r="FQ186" s="13"/>
      <c r="FR186" s="13"/>
      <c r="FS186" s="13"/>
      <c r="FT186" s="13"/>
      <c r="FU186" s="13"/>
      <c r="FV186" s="13"/>
      <c r="FW186" s="13"/>
      <c r="FX186" s="13"/>
      <c r="FY186" s="13"/>
      <c r="FZ186" s="13"/>
      <c r="GA186" s="13"/>
      <c r="GB186" s="13"/>
      <c r="GC186" s="13"/>
      <c r="GD186" s="13"/>
      <c r="GE186" s="13"/>
      <c r="GF186" s="13"/>
      <c r="GG186" s="13"/>
      <c r="GH186" s="13"/>
      <c r="GI186" s="13"/>
      <c r="GJ186" s="13"/>
      <c r="GK186" s="13"/>
      <c r="GL186" s="13"/>
      <c r="GM186" s="13"/>
      <c r="GN186" s="13"/>
      <c r="GO186" s="13"/>
      <c r="GP186" s="13"/>
      <c r="GQ186" s="13"/>
      <c r="GR186" s="13"/>
      <c r="GS186" s="13"/>
      <c r="GT186" s="13"/>
      <c r="GU186" s="13"/>
      <c r="GV186" s="13"/>
      <c r="GW186" s="13"/>
      <c r="GX186" s="13"/>
      <c r="GY186" s="13"/>
      <c r="GZ186" s="13"/>
      <c r="HA186" s="13"/>
      <c r="HB186" s="13"/>
      <c r="HC186" s="13"/>
      <c r="HD186" s="13"/>
      <c r="HE186" s="13"/>
      <c r="HF186" s="13"/>
      <c r="HG186" s="13"/>
      <c r="HH186" s="13"/>
      <c r="HI186" s="13"/>
      <c r="HJ186" s="13"/>
      <c r="HK186" s="13"/>
      <c r="HL186" s="13"/>
      <c r="HM186" s="13"/>
      <c r="HN186" s="13"/>
      <c r="HO186" s="13"/>
      <c r="HP186" s="13"/>
      <c r="HQ186" s="13"/>
      <c r="HR186" s="13"/>
      <c r="HS186" s="13"/>
      <c r="HT186" s="13"/>
      <c r="HU186" s="13"/>
      <c r="HV186" s="13"/>
      <c r="HW186" s="13"/>
      <c r="HX186" s="13"/>
      <c r="HY186" s="13"/>
      <c r="HZ186" s="13"/>
      <c r="IA186" s="13"/>
      <c r="IB186" s="13"/>
      <c r="IC186" s="13"/>
      <c r="ID186" s="13"/>
      <c r="IE186" s="13"/>
      <c r="IF186" s="13"/>
      <c r="IG186" s="13"/>
      <c r="IH186" s="13"/>
      <c r="II186" s="13"/>
      <c r="IJ186" s="13"/>
    </row>
    <row r="187" spans="1:244" s="14" customFormat="1" ht="33.75" customHeight="1" x14ac:dyDescent="0.3">
      <c r="A187" s="55" t="s">
        <v>346</v>
      </c>
      <c r="B187" s="79" t="s">
        <v>347</v>
      </c>
      <c r="C187" s="67">
        <v>1476000</v>
      </c>
      <c r="D187" s="67">
        <v>486000</v>
      </c>
      <c r="E187" s="67">
        <v>428911.6</v>
      </c>
      <c r="F187" s="68">
        <f t="shared" si="55"/>
        <v>88.253415637860073</v>
      </c>
      <c r="G187" s="67">
        <f t="shared" si="56"/>
        <v>-57088.400000000023</v>
      </c>
      <c r="H187" s="67"/>
      <c r="I187" s="67"/>
      <c r="J187" s="67"/>
      <c r="K187" s="69"/>
      <c r="L187" s="67"/>
      <c r="M187" s="67">
        <f t="shared" si="57"/>
        <v>1476000</v>
      </c>
      <c r="N187" s="67">
        <f t="shared" si="57"/>
        <v>486000</v>
      </c>
      <c r="O187" s="67">
        <f t="shared" si="57"/>
        <v>428911.6</v>
      </c>
      <c r="P187" s="70">
        <f t="shared" si="58"/>
        <v>88.253415637860073</v>
      </c>
      <c r="Q187" s="67">
        <f t="shared" si="59"/>
        <v>-57088.400000000023</v>
      </c>
      <c r="R187" s="15"/>
      <c r="S187" s="15"/>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c r="BI187" s="13"/>
      <c r="BJ187" s="13"/>
      <c r="BK187" s="13"/>
      <c r="BL187" s="13"/>
      <c r="BM187" s="13"/>
      <c r="BN187" s="13"/>
      <c r="BO187" s="13"/>
      <c r="BP187" s="13"/>
      <c r="BQ187" s="13"/>
      <c r="BR187" s="13"/>
      <c r="BS187" s="13"/>
      <c r="BT187" s="13"/>
      <c r="BU187" s="13"/>
      <c r="BV187" s="13"/>
      <c r="BW187" s="13"/>
      <c r="BX187" s="13"/>
      <c r="BY187" s="13"/>
      <c r="BZ187" s="13"/>
      <c r="CA187" s="13"/>
      <c r="CB187" s="13"/>
      <c r="CC187" s="13"/>
      <c r="CD187" s="13"/>
      <c r="CE187" s="13"/>
      <c r="CF187" s="13"/>
      <c r="CG187" s="13"/>
      <c r="CH187" s="13"/>
      <c r="CI187" s="13"/>
      <c r="CJ187" s="13"/>
      <c r="CK187" s="13"/>
      <c r="CL187" s="13"/>
      <c r="CM187" s="13"/>
      <c r="CN187" s="13"/>
      <c r="CO187" s="13"/>
      <c r="CP187" s="13"/>
      <c r="CQ187" s="13"/>
      <c r="CR187" s="13"/>
      <c r="CS187" s="13"/>
      <c r="CT187" s="13"/>
      <c r="CU187" s="13"/>
      <c r="CV187" s="13"/>
      <c r="CW187" s="13"/>
      <c r="CX187" s="13"/>
      <c r="CY187" s="13"/>
      <c r="CZ187" s="13"/>
      <c r="DA187" s="13"/>
      <c r="DB187" s="13"/>
      <c r="DC187" s="13"/>
      <c r="DD187" s="13"/>
      <c r="DE187" s="13"/>
      <c r="DF187" s="13"/>
      <c r="DG187" s="13"/>
      <c r="DH187" s="13"/>
      <c r="DI187" s="13"/>
      <c r="DJ187" s="13"/>
      <c r="DK187" s="13"/>
      <c r="DL187" s="13"/>
      <c r="DM187" s="13"/>
      <c r="DN187" s="13"/>
      <c r="DO187" s="13"/>
      <c r="DP187" s="13"/>
      <c r="DQ187" s="13"/>
      <c r="DR187" s="13"/>
      <c r="DS187" s="13"/>
      <c r="DT187" s="13"/>
      <c r="DU187" s="13"/>
      <c r="DV187" s="13"/>
      <c r="DW187" s="13"/>
      <c r="DX187" s="13"/>
      <c r="DY187" s="13"/>
      <c r="DZ187" s="13"/>
      <c r="EA187" s="13"/>
      <c r="EB187" s="13"/>
      <c r="EC187" s="13"/>
      <c r="ED187" s="13"/>
      <c r="EE187" s="13"/>
      <c r="EF187" s="13"/>
      <c r="EG187" s="13"/>
      <c r="EH187" s="13"/>
      <c r="EI187" s="13"/>
      <c r="EJ187" s="13"/>
      <c r="EK187" s="13"/>
      <c r="EL187" s="13"/>
      <c r="EM187" s="13"/>
      <c r="EN187" s="13"/>
      <c r="EO187" s="13"/>
      <c r="EP187" s="13"/>
      <c r="EQ187" s="13"/>
      <c r="ER187" s="13"/>
      <c r="ES187" s="13"/>
      <c r="ET187" s="13"/>
      <c r="EU187" s="13"/>
      <c r="EV187" s="13"/>
      <c r="EW187" s="13"/>
      <c r="EX187" s="13"/>
      <c r="EY187" s="13"/>
      <c r="EZ187" s="13"/>
      <c r="FA187" s="13"/>
      <c r="FB187" s="13"/>
      <c r="FC187" s="13"/>
      <c r="FD187" s="13"/>
      <c r="FE187" s="13"/>
      <c r="FF187" s="13"/>
      <c r="FG187" s="13"/>
      <c r="FH187" s="13"/>
      <c r="FI187" s="13"/>
      <c r="FJ187" s="13"/>
      <c r="FK187" s="13"/>
      <c r="FL187" s="13"/>
      <c r="FM187" s="13"/>
      <c r="FN187" s="13"/>
      <c r="FO187" s="13"/>
      <c r="FP187" s="13"/>
      <c r="FQ187" s="13"/>
      <c r="FR187" s="13"/>
      <c r="FS187" s="13"/>
      <c r="FT187" s="13"/>
      <c r="FU187" s="13"/>
      <c r="FV187" s="13"/>
      <c r="FW187" s="13"/>
      <c r="FX187" s="13"/>
      <c r="FY187" s="13"/>
      <c r="FZ187" s="13"/>
      <c r="GA187" s="13"/>
      <c r="GB187" s="13"/>
      <c r="GC187" s="13"/>
      <c r="GD187" s="13"/>
      <c r="GE187" s="13"/>
      <c r="GF187" s="13"/>
      <c r="GG187" s="13"/>
      <c r="GH187" s="13"/>
      <c r="GI187" s="13"/>
      <c r="GJ187" s="13"/>
      <c r="GK187" s="13"/>
      <c r="GL187" s="13"/>
      <c r="GM187" s="13"/>
      <c r="GN187" s="13"/>
      <c r="GO187" s="13"/>
      <c r="GP187" s="13"/>
      <c r="GQ187" s="13"/>
      <c r="GR187" s="13"/>
      <c r="GS187" s="13"/>
      <c r="GT187" s="13"/>
      <c r="GU187" s="13"/>
      <c r="GV187" s="13"/>
      <c r="GW187" s="13"/>
      <c r="GX187" s="13"/>
      <c r="GY187" s="13"/>
      <c r="GZ187" s="13"/>
      <c r="HA187" s="13"/>
      <c r="HB187" s="13"/>
      <c r="HC187" s="13"/>
      <c r="HD187" s="13"/>
      <c r="HE187" s="13"/>
      <c r="HF187" s="13"/>
      <c r="HG187" s="13"/>
      <c r="HH187" s="13"/>
      <c r="HI187" s="13"/>
      <c r="HJ187" s="13"/>
      <c r="HK187" s="13"/>
      <c r="HL187" s="13"/>
      <c r="HM187" s="13"/>
      <c r="HN187" s="13"/>
      <c r="HO187" s="13"/>
      <c r="HP187" s="13"/>
      <c r="HQ187" s="13"/>
      <c r="HR187" s="13"/>
      <c r="HS187" s="13"/>
      <c r="HT187" s="13"/>
      <c r="HU187" s="13"/>
      <c r="HV187" s="13"/>
      <c r="HW187" s="13"/>
      <c r="HX187" s="13"/>
      <c r="HY187" s="13"/>
      <c r="HZ187" s="13"/>
      <c r="IA187" s="13"/>
      <c r="IB187" s="13"/>
      <c r="IC187" s="13"/>
      <c r="ID187" s="13"/>
      <c r="IE187" s="13"/>
      <c r="IF187" s="13"/>
      <c r="IG187" s="13"/>
      <c r="IH187" s="13"/>
      <c r="II187" s="13"/>
      <c r="IJ187" s="13"/>
    </row>
    <row r="188" spans="1:244" s="14" customFormat="1" ht="42" customHeight="1" x14ac:dyDescent="0.3">
      <c r="A188" s="142" t="s">
        <v>87</v>
      </c>
      <c r="B188" s="167" t="s">
        <v>89</v>
      </c>
      <c r="C188" s="71">
        <f>SUM(C189:C190)</f>
        <v>486392</v>
      </c>
      <c r="D188" s="71">
        <f>SUM(D189:D190)</f>
        <v>257844</v>
      </c>
      <c r="E188" s="71">
        <f>SUM(E189:E190)</f>
        <v>212185.52</v>
      </c>
      <c r="F188" s="72">
        <f t="shared" si="55"/>
        <v>82.292207691472356</v>
      </c>
      <c r="G188" s="71">
        <f t="shared" si="56"/>
        <v>-45658.48000000001</v>
      </c>
      <c r="H188" s="71"/>
      <c r="I188" s="71"/>
      <c r="J188" s="67"/>
      <c r="K188" s="69"/>
      <c r="L188" s="67"/>
      <c r="M188" s="71">
        <f t="shared" si="57"/>
        <v>486392</v>
      </c>
      <c r="N188" s="71">
        <f t="shared" si="57"/>
        <v>257844</v>
      </c>
      <c r="O188" s="71">
        <f t="shared" si="57"/>
        <v>212185.52</v>
      </c>
      <c r="P188" s="74">
        <f>SUM(O188/N188*100)</f>
        <v>82.292207691472356</v>
      </c>
      <c r="Q188" s="71">
        <f t="shared" si="59"/>
        <v>-45658.48000000001</v>
      </c>
      <c r="R188" s="15"/>
      <c r="S188" s="15"/>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c r="BI188" s="13"/>
      <c r="BJ188" s="13"/>
      <c r="BK188" s="13"/>
      <c r="BL188" s="13"/>
      <c r="BM188" s="13"/>
      <c r="BN188" s="13"/>
      <c r="BO188" s="13"/>
      <c r="BP188" s="13"/>
      <c r="BQ188" s="13"/>
      <c r="BR188" s="13"/>
      <c r="BS188" s="13"/>
      <c r="BT188" s="13"/>
      <c r="BU188" s="13"/>
      <c r="BV188" s="13"/>
      <c r="BW188" s="13"/>
      <c r="BX188" s="13"/>
      <c r="BY188" s="13"/>
      <c r="BZ188" s="13"/>
      <c r="CA188" s="13"/>
      <c r="CB188" s="13"/>
      <c r="CC188" s="13"/>
      <c r="CD188" s="13"/>
      <c r="CE188" s="13"/>
      <c r="CF188" s="13"/>
      <c r="CG188" s="13"/>
      <c r="CH188" s="13"/>
      <c r="CI188" s="13"/>
      <c r="CJ188" s="13"/>
      <c r="CK188" s="13"/>
      <c r="CL188" s="13"/>
      <c r="CM188" s="13"/>
      <c r="CN188" s="13"/>
      <c r="CO188" s="13"/>
      <c r="CP188" s="13"/>
      <c r="CQ188" s="13"/>
      <c r="CR188" s="13"/>
      <c r="CS188" s="13"/>
      <c r="CT188" s="13"/>
      <c r="CU188" s="13"/>
      <c r="CV188" s="13"/>
      <c r="CW188" s="13"/>
      <c r="CX188" s="13"/>
      <c r="CY188" s="13"/>
      <c r="CZ188" s="13"/>
      <c r="DA188" s="13"/>
      <c r="DB188" s="13"/>
      <c r="DC188" s="13"/>
      <c r="DD188" s="13"/>
      <c r="DE188" s="13"/>
      <c r="DF188" s="13"/>
      <c r="DG188" s="13"/>
      <c r="DH188" s="13"/>
      <c r="DI188" s="13"/>
      <c r="DJ188" s="13"/>
      <c r="DK188" s="13"/>
      <c r="DL188" s="13"/>
      <c r="DM188" s="13"/>
      <c r="DN188" s="13"/>
      <c r="DO188" s="13"/>
      <c r="DP188" s="13"/>
      <c r="DQ188" s="13"/>
      <c r="DR188" s="13"/>
      <c r="DS188" s="13"/>
      <c r="DT188" s="13"/>
      <c r="DU188" s="13"/>
      <c r="DV188" s="13"/>
      <c r="DW188" s="13"/>
      <c r="DX188" s="13"/>
      <c r="DY188" s="13"/>
      <c r="DZ188" s="13"/>
      <c r="EA188" s="13"/>
      <c r="EB188" s="13"/>
      <c r="EC188" s="13"/>
      <c r="ED188" s="13"/>
      <c r="EE188" s="13"/>
      <c r="EF188" s="13"/>
      <c r="EG188" s="13"/>
      <c r="EH188" s="13"/>
      <c r="EI188" s="13"/>
      <c r="EJ188" s="13"/>
      <c r="EK188" s="13"/>
      <c r="EL188" s="13"/>
      <c r="EM188" s="13"/>
      <c r="EN188" s="13"/>
      <c r="EO188" s="13"/>
      <c r="EP188" s="13"/>
      <c r="EQ188" s="13"/>
      <c r="ER188" s="13"/>
      <c r="ES188" s="13"/>
      <c r="ET188" s="13"/>
      <c r="EU188" s="13"/>
      <c r="EV188" s="13"/>
      <c r="EW188" s="13"/>
      <c r="EX188" s="13"/>
      <c r="EY188" s="13"/>
      <c r="EZ188" s="13"/>
      <c r="FA188" s="13"/>
      <c r="FB188" s="13"/>
      <c r="FC188" s="13"/>
      <c r="FD188" s="13"/>
      <c r="FE188" s="13"/>
      <c r="FF188" s="13"/>
      <c r="FG188" s="13"/>
      <c r="FH188" s="13"/>
      <c r="FI188" s="13"/>
      <c r="FJ188" s="13"/>
      <c r="FK188" s="13"/>
      <c r="FL188" s="13"/>
      <c r="FM188" s="13"/>
      <c r="FN188" s="13"/>
      <c r="FO188" s="13"/>
      <c r="FP188" s="13"/>
      <c r="FQ188" s="13"/>
      <c r="FR188" s="13"/>
      <c r="FS188" s="13"/>
      <c r="FT188" s="13"/>
      <c r="FU188" s="13"/>
      <c r="FV188" s="13"/>
      <c r="FW188" s="13"/>
      <c r="FX188" s="13"/>
      <c r="FY188" s="13"/>
      <c r="FZ188" s="13"/>
      <c r="GA188" s="13"/>
      <c r="GB188" s="13"/>
      <c r="GC188" s="13"/>
      <c r="GD188" s="13"/>
      <c r="GE188" s="13"/>
      <c r="GF188" s="13"/>
      <c r="GG188" s="13"/>
      <c r="GH188" s="13"/>
      <c r="GI188" s="13"/>
      <c r="GJ188" s="13"/>
      <c r="GK188" s="13"/>
      <c r="GL188" s="13"/>
      <c r="GM188" s="13"/>
      <c r="GN188" s="13"/>
      <c r="GO188" s="13"/>
      <c r="GP188" s="13"/>
      <c r="GQ188" s="13"/>
      <c r="GR188" s="13"/>
      <c r="GS188" s="13"/>
      <c r="GT188" s="13"/>
      <c r="GU188" s="13"/>
      <c r="GV188" s="13"/>
      <c r="GW188" s="13"/>
      <c r="GX188" s="13"/>
      <c r="GY188" s="13"/>
      <c r="GZ188" s="13"/>
      <c r="HA188" s="13"/>
      <c r="HB188" s="13"/>
      <c r="HC188" s="13"/>
      <c r="HD188" s="13"/>
      <c r="HE188" s="13"/>
      <c r="HF188" s="13"/>
      <c r="HG188" s="13"/>
      <c r="HH188" s="13"/>
      <c r="HI188" s="13"/>
      <c r="HJ188" s="13"/>
      <c r="HK188" s="13"/>
      <c r="HL188" s="13"/>
      <c r="HM188" s="13"/>
      <c r="HN188" s="13"/>
      <c r="HO188" s="13"/>
      <c r="HP188" s="13"/>
      <c r="HQ188" s="13"/>
      <c r="HR188" s="13"/>
      <c r="HS188" s="13"/>
      <c r="HT188" s="13"/>
      <c r="HU188" s="13"/>
      <c r="HV188" s="13"/>
      <c r="HW188" s="13"/>
      <c r="HX188" s="13"/>
      <c r="HY188" s="13"/>
      <c r="HZ188" s="13"/>
      <c r="IA188" s="13"/>
      <c r="IB188" s="13"/>
      <c r="IC188" s="13"/>
      <c r="ID188" s="13"/>
      <c r="IE188" s="13"/>
      <c r="IF188" s="13"/>
      <c r="IG188" s="13"/>
      <c r="IH188" s="13"/>
      <c r="II188" s="13"/>
      <c r="IJ188" s="13"/>
    </row>
    <row r="189" spans="1:244" s="14" customFormat="1" ht="63.75" customHeight="1" x14ac:dyDescent="0.3">
      <c r="A189" s="55" t="s">
        <v>303</v>
      </c>
      <c r="B189" s="155" t="s">
        <v>376</v>
      </c>
      <c r="C189" s="67">
        <v>186392</v>
      </c>
      <c r="D189" s="67">
        <v>97392</v>
      </c>
      <c r="E189" s="67">
        <v>51782</v>
      </c>
      <c r="F189" s="68">
        <f t="shared" si="55"/>
        <v>53.168638081156558</v>
      </c>
      <c r="G189" s="67">
        <f t="shared" si="56"/>
        <v>-45610</v>
      </c>
      <c r="H189" s="71"/>
      <c r="I189" s="71"/>
      <c r="J189" s="67"/>
      <c r="K189" s="69"/>
      <c r="L189" s="67"/>
      <c r="M189" s="67">
        <f t="shared" si="57"/>
        <v>186392</v>
      </c>
      <c r="N189" s="67">
        <f t="shared" si="57"/>
        <v>97392</v>
      </c>
      <c r="O189" s="67">
        <f t="shared" si="57"/>
        <v>51782</v>
      </c>
      <c r="P189" s="70">
        <f>SUM(O189/N189*100)</f>
        <v>53.168638081156558</v>
      </c>
      <c r="Q189" s="67">
        <f t="shared" si="59"/>
        <v>-45610</v>
      </c>
      <c r="R189" s="15"/>
      <c r="S189" s="15"/>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c r="BI189" s="13"/>
      <c r="BJ189" s="13"/>
      <c r="BK189" s="13"/>
      <c r="BL189" s="13"/>
      <c r="BM189" s="13"/>
      <c r="BN189" s="13"/>
      <c r="BO189" s="13"/>
      <c r="BP189" s="13"/>
      <c r="BQ189" s="13"/>
      <c r="BR189" s="13"/>
      <c r="BS189" s="13"/>
      <c r="BT189" s="13"/>
      <c r="BU189" s="13"/>
      <c r="BV189" s="13"/>
      <c r="BW189" s="13"/>
      <c r="BX189" s="13"/>
      <c r="BY189" s="13"/>
      <c r="BZ189" s="13"/>
      <c r="CA189" s="13"/>
      <c r="CB189" s="13"/>
      <c r="CC189" s="13"/>
      <c r="CD189" s="13"/>
      <c r="CE189" s="13"/>
      <c r="CF189" s="13"/>
      <c r="CG189" s="13"/>
      <c r="CH189" s="13"/>
      <c r="CI189" s="13"/>
      <c r="CJ189" s="13"/>
      <c r="CK189" s="13"/>
      <c r="CL189" s="13"/>
      <c r="CM189" s="13"/>
      <c r="CN189" s="13"/>
      <c r="CO189" s="13"/>
      <c r="CP189" s="13"/>
      <c r="CQ189" s="13"/>
      <c r="CR189" s="13"/>
      <c r="CS189" s="13"/>
      <c r="CT189" s="13"/>
      <c r="CU189" s="13"/>
      <c r="CV189" s="13"/>
      <c r="CW189" s="13"/>
      <c r="CX189" s="13"/>
      <c r="CY189" s="13"/>
      <c r="CZ189" s="13"/>
      <c r="DA189" s="13"/>
      <c r="DB189" s="13"/>
      <c r="DC189" s="13"/>
      <c r="DD189" s="13"/>
      <c r="DE189" s="13"/>
      <c r="DF189" s="13"/>
      <c r="DG189" s="13"/>
      <c r="DH189" s="13"/>
      <c r="DI189" s="13"/>
      <c r="DJ189" s="13"/>
      <c r="DK189" s="13"/>
      <c r="DL189" s="13"/>
      <c r="DM189" s="13"/>
      <c r="DN189" s="13"/>
      <c r="DO189" s="13"/>
      <c r="DP189" s="13"/>
      <c r="DQ189" s="13"/>
      <c r="DR189" s="13"/>
      <c r="DS189" s="13"/>
      <c r="DT189" s="13"/>
      <c r="DU189" s="13"/>
      <c r="DV189" s="13"/>
      <c r="DW189" s="13"/>
      <c r="DX189" s="13"/>
      <c r="DY189" s="13"/>
      <c r="DZ189" s="13"/>
      <c r="EA189" s="13"/>
      <c r="EB189" s="13"/>
      <c r="EC189" s="13"/>
      <c r="ED189" s="13"/>
      <c r="EE189" s="13"/>
      <c r="EF189" s="13"/>
      <c r="EG189" s="13"/>
      <c r="EH189" s="13"/>
      <c r="EI189" s="13"/>
      <c r="EJ189" s="13"/>
      <c r="EK189" s="13"/>
      <c r="EL189" s="13"/>
      <c r="EM189" s="13"/>
      <c r="EN189" s="13"/>
      <c r="EO189" s="13"/>
      <c r="EP189" s="13"/>
      <c r="EQ189" s="13"/>
      <c r="ER189" s="13"/>
      <c r="ES189" s="13"/>
      <c r="ET189" s="13"/>
      <c r="EU189" s="13"/>
      <c r="EV189" s="13"/>
      <c r="EW189" s="13"/>
      <c r="EX189" s="13"/>
      <c r="EY189" s="13"/>
      <c r="EZ189" s="13"/>
      <c r="FA189" s="13"/>
      <c r="FB189" s="13"/>
      <c r="FC189" s="13"/>
      <c r="FD189" s="13"/>
      <c r="FE189" s="13"/>
      <c r="FF189" s="13"/>
      <c r="FG189" s="13"/>
      <c r="FH189" s="13"/>
      <c r="FI189" s="13"/>
      <c r="FJ189" s="13"/>
      <c r="FK189" s="13"/>
      <c r="FL189" s="13"/>
      <c r="FM189" s="13"/>
      <c r="FN189" s="13"/>
      <c r="FO189" s="13"/>
      <c r="FP189" s="13"/>
      <c r="FQ189" s="13"/>
      <c r="FR189" s="13"/>
      <c r="FS189" s="13"/>
      <c r="FT189" s="13"/>
      <c r="FU189" s="13"/>
      <c r="FV189" s="13"/>
      <c r="FW189" s="13"/>
      <c r="FX189" s="13"/>
      <c r="FY189" s="13"/>
      <c r="FZ189" s="13"/>
      <c r="GA189" s="13"/>
      <c r="GB189" s="13"/>
      <c r="GC189" s="13"/>
      <c r="GD189" s="13"/>
      <c r="GE189" s="13"/>
      <c r="GF189" s="13"/>
      <c r="GG189" s="13"/>
      <c r="GH189" s="13"/>
      <c r="GI189" s="13"/>
      <c r="GJ189" s="13"/>
      <c r="GK189" s="13"/>
      <c r="GL189" s="13"/>
      <c r="GM189" s="13"/>
      <c r="GN189" s="13"/>
      <c r="GO189" s="13"/>
      <c r="GP189" s="13"/>
      <c r="GQ189" s="13"/>
      <c r="GR189" s="13"/>
      <c r="GS189" s="13"/>
      <c r="GT189" s="13"/>
      <c r="GU189" s="13"/>
      <c r="GV189" s="13"/>
      <c r="GW189" s="13"/>
      <c r="GX189" s="13"/>
      <c r="GY189" s="13"/>
      <c r="GZ189" s="13"/>
      <c r="HA189" s="13"/>
      <c r="HB189" s="13"/>
      <c r="HC189" s="13"/>
      <c r="HD189" s="13"/>
      <c r="HE189" s="13"/>
      <c r="HF189" s="13"/>
      <c r="HG189" s="13"/>
      <c r="HH189" s="13"/>
      <c r="HI189" s="13"/>
      <c r="HJ189" s="13"/>
      <c r="HK189" s="13"/>
      <c r="HL189" s="13"/>
      <c r="HM189" s="13"/>
      <c r="HN189" s="13"/>
      <c r="HO189" s="13"/>
      <c r="HP189" s="13"/>
      <c r="HQ189" s="13"/>
      <c r="HR189" s="13"/>
      <c r="HS189" s="13"/>
      <c r="HT189" s="13"/>
      <c r="HU189" s="13"/>
      <c r="HV189" s="13"/>
      <c r="HW189" s="13"/>
      <c r="HX189" s="13"/>
      <c r="HY189" s="13"/>
      <c r="HZ189" s="13"/>
      <c r="IA189" s="13"/>
      <c r="IB189" s="13"/>
      <c r="IC189" s="13"/>
      <c r="ID189" s="13"/>
      <c r="IE189" s="13"/>
      <c r="IF189" s="13"/>
      <c r="IG189" s="13"/>
      <c r="IH189" s="13"/>
      <c r="II189" s="13"/>
      <c r="IJ189" s="13"/>
    </row>
    <row r="190" spans="1:244" s="14" customFormat="1" ht="62.25" customHeight="1" x14ac:dyDescent="0.3">
      <c r="A190" s="55" t="s">
        <v>65</v>
      </c>
      <c r="B190" s="79" t="s">
        <v>200</v>
      </c>
      <c r="C190" s="67">
        <v>300000</v>
      </c>
      <c r="D190" s="67">
        <v>160452</v>
      </c>
      <c r="E190" s="67">
        <v>160403.51999999999</v>
      </c>
      <c r="F190" s="68">
        <f t="shared" si="55"/>
        <v>99.969785356368263</v>
      </c>
      <c r="G190" s="67">
        <f t="shared" si="56"/>
        <v>-48.480000000010477</v>
      </c>
      <c r="H190" s="67"/>
      <c r="I190" s="67"/>
      <c r="J190" s="67"/>
      <c r="K190" s="69"/>
      <c r="L190" s="67"/>
      <c r="M190" s="67">
        <f t="shared" si="57"/>
        <v>300000</v>
      </c>
      <c r="N190" s="67">
        <f t="shared" si="57"/>
        <v>160452</v>
      </c>
      <c r="O190" s="67">
        <f t="shared" si="57"/>
        <v>160403.51999999999</v>
      </c>
      <c r="P190" s="70">
        <f t="shared" si="58"/>
        <v>99.969785356368263</v>
      </c>
      <c r="Q190" s="67">
        <f t="shared" si="59"/>
        <v>-48.480000000010477</v>
      </c>
      <c r="R190" s="15"/>
      <c r="S190" s="15"/>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c r="BI190" s="13"/>
      <c r="BJ190" s="13"/>
      <c r="BK190" s="13"/>
      <c r="BL190" s="13"/>
      <c r="BM190" s="13"/>
      <c r="BN190" s="13"/>
      <c r="BO190" s="13"/>
      <c r="BP190" s="13"/>
      <c r="BQ190" s="13"/>
      <c r="BR190" s="13"/>
      <c r="BS190" s="13"/>
      <c r="BT190" s="13"/>
      <c r="BU190" s="13"/>
      <c r="BV190" s="13"/>
      <c r="BW190" s="13"/>
      <c r="BX190" s="13"/>
      <c r="BY190" s="13"/>
      <c r="BZ190" s="13"/>
      <c r="CA190" s="13"/>
      <c r="CB190" s="13"/>
      <c r="CC190" s="13"/>
      <c r="CD190" s="13"/>
      <c r="CE190" s="13"/>
      <c r="CF190" s="13"/>
      <c r="CG190" s="13"/>
      <c r="CH190" s="13"/>
      <c r="CI190" s="13"/>
      <c r="CJ190" s="13"/>
      <c r="CK190" s="13"/>
      <c r="CL190" s="13"/>
      <c r="CM190" s="13"/>
      <c r="CN190" s="13"/>
      <c r="CO190" s="13"/>
      <c r="CP190" s="13"/>
      <c r="CQ190" s="13"/>
      <c r="CR190" s="13"/>
      <c r="CS190" s="13"/>
      <c r="CT190" s="13"/>
      <c r="CU190" s="13"/>
      <c r="CV190" s="13"/>
      <c r="CW190" s="13"/>
      <c r="CX190" s="13"/>
      <c r="CY190" s="13"/>
      <c r="CZ190" s="13"/>
      <c r="DA190" s="13"/>
      <c r="DB190" s="13"/>
      <c r="DC190" s="13"/>
      <c r="DD190" s="13"/>
      <c r="DE190" s="13"/>
      <c r="DF190" s="13"/>
      <c r="DG190" s="13"/>
      <c r="DH190" s="13"/>
      <c r="DI190" s="13"/>
      <c r="DJ190" s="13"/>
      <c r="DK190" s="13"/>
      <c r="DL190" s="13"/>
      <c r="DM190" s="13"/>
      <c r="DN190" s="13"/>
      <c r="DO190" s="13"/>
      <c r="DP190" s="13"/>
      <c r="DQ190" s="13"/>
      <c r="DR190" s="13"/>
      <c r="DS190" s="13"/>
      <c r="DT190" s="13"/>
      <c r="DU190" s="13"/>
      <c r="DV190" s="13"/>
      <c r="DW190" s="13"/>
      <c r="DX190" s="13"/>
      <c r="DY190" s="13"/>
      <c r="DZ190" s="13"/>
      <c r="EA190" s="13"/>
      <c r="EB190" s="13"/>
      <c r="EC190" s="13"/>
      <c r="ED190" s="13"/>
      <c r="EE190" s="13"/>
      <c r="EF190" s="13"/>
      <c r="EG190" s="13"/>
      <c r="EH190" s="13"/>
      <c r="EI190" s="13"/>
      <c r="EJ190" s="13"/>
      <c r="EK190" s="13"/>
      <c r="EL190" s="13"/>
      <c r="EM190" s="13"/>
      <c r="EN190" s="13"/>
      <c r="EO190" s="13"/>
      <c r="EP190" s="13"/>
      <c r="EQ190" s="13"/>
      <c r="ER190" s="13"/>
      <c r="ES190" s="13"/>
      <c r="ET190" s="13"/>
      <c r="EU190" s="13"/>
      <c r="EV190" s="13"/>
      <c r="EW190" s="13"/>
      <c r="EX190" s="13"/>
      <c r="EY190" s="13"/>
      <c r="EZ190" s="13"/>
      <c r="FA190" s="13"/>
      <c r="FB190" s="13"/>
      <c r="FC190" s="13"/>
      <c r="FD190" s="13"/>
      <c r="FE190" s="13"/>
      <c r="FF190" s="13"/>
      <c r="FG190" s="13"/>
      <c r="FH190" s="13"/>
      <c r="FI190" s="13"/>
      <c r="FJ190" s="13"/>
      <c r="FK190" s="13"/>
      <c r="FL190" s="13"/>
      <c r="FM190" s="13"/>
      <c r="FN190" s="13"/>
      <c r="FO190" s="13"/>
      <c r="FP190" s="13"/>
      <c r="FQ190" s="13"/>
      <c r="FR190" s="13"/>
      <c r="FS190" s="13"/>
      <c r="FT190" s="13"/>
      <c r="FU190" s="13"/>
      <c r="FV190" s="13"/>
      <c r="FW190" s="13"/>
      <c r="FX190" s="13"/>
      <c r="FY190" s="13"/>
      <c r="FZ190" s="13"/>
      <c r="GA190" s="13"/>
      <c r="GB190" s="13"/>
      <c r="GC190" s="13"/>
      <c r="GD190" s="13"/>
      <c r="GE190" s="13"/>
      <c r="GF190" s="13"/>
      <c r="GG190" s="13"/>
      <c r="GH190" s="13"/>
      <c r="GI190" s="13"/>
      <c r="GJ190" s="13"/>
      <c r="GK190" s="13"/>
      <c r="GL190" s="13"/>
      <c r="GM190" s="13"/>
      <c r="GN190" s="13"/>
      <c r="GO190" s="13"/>
      <c r="GP190" s="13"/>
      <c r="GQ190" s="13"/>
      <c r="GR190" s="13"/>
      <c r="GS190" s="13"/>
      <c r="GT190" s="13"/>
      <c r="GU190" s="13"/>
      <c r="GV190" s="13"/>
      <c r="GW190" s="13"/>
      <c r="GX190" s="13"/>
      <c r="GY190" s="13"/>
      <c r="GZ190" s="13"/>
      <c r="HA190" s="13"/>
      <c r="HB190" s="13"/>
      <c r="HC190" s="13"/>
      <c r="HD190" s="13"/>
      <c r="HE190" s="13"/>
      <c r="HF190" s="13"/>
      <c r="HG190" s="13"/>
      <c r="HH190" s="13"/>
      <c r="HI190" s="13"/>
      <c r="HJ190" s="13"/>
      <c r="HK190" s="13"/>
      <c r="HL190" s="13"/>
      <c r="HM190" s="13"/>
      <c r="HN190" s="13"/>
      <c r="HO190" s="13"/>
      <c r="HP190" s="13"/>
      <c r="HQ190" s="13"/>
      <c r="HR190" s="13"/>
      <c r="HS190" s="13"/>
      <c r="HT190" s="13"/>
      <c r="HU190" s="13"/>
      <c r="HV190" s="13"/>
      <c r="HW190" s="13"/>
      <c r="HX190" s="13"/>
      <c r="HY190" s="13"/>
      <c r="HZ190" s="13"/>
      <c r="IA190" s="13"/>
      <c r="IB190" s="13"/>
      <c r="IC190" s="13"/>
      <c r="ID190" s="13"/>
      <c r="IE190" s="13"/>
      <c r="IF190" s="13"/>
      <c r="IG190" s="13"/>
      <c r="IH190" s="13"/>
      <c r="II190" s="13"/>
      <c r="IJ190" s="13"/>
    </row>
    <row r="191" spans="1:244" s="14" customFormat="1" ht="81.75" customHeight="1" x14ac:dyDescent="0.3">
      <c r="A191" s="142" t="s">
        <v>377</v>
      </c>
      <c r="B191" s="190" t="s">
        <v>378</v>
      </c>
      <c r="C191" s="67"/>
      <c r="D191" s="67"/>
      <c r="E191" s="67"/>
      <c r="F191" s="68"/>
      <c r="G191" s="67"/>
      <c r="H191" s="71">
        <v>575000</v>
      </c>
      <c r="I191" s="71">
        <v>250000</v>
      </c>
      <c r="J191" s="71">
        <v>230000</v>
      </c>
      <c r="K191" s="73">
        <f t="shared" si="65"/>
        <v>92</v>
      </c>
      <c r="L191" s="71">
        <f t="shared" si="66"/>
        <v>-20000</v>
      </c>
      <c r="M191" s="71">
        <f t="shared" si="57"/>
        <v>575000</v>
      </c>
      <c r="N191" s="71">
        <f t="shared" si="57"/>
        <v>250000</v>
      </c>
      <c r="O191" s="71">
        <f t="shared" si="57"/>
        <v>230000</v>
      </c>
      <c r="P191" s="74">
        <f t="shared" si="58"/>
        <v>92</v>
      </c>
      <c r="Q191" s="71">
        <f t="shared" si="59"/>
        <v>-20000</v>
      </c>
      <c r="R191" s="15"/>
      <c r="S191" s="15"/>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c r="BO191" s="13"/>
      <c r="BP191" s="13"/>
      <c r="BQ191" s="13"/>
      <c r="BR191" s="13"/>
      <c r="BS191" s="13"/>
      <c r="BT191" s="13"/>
      <c r="BU191" s="13"/>
      <c r="BV191" s="13"/>
      <c r="BW191" s="13"/>
      <c r="BX191" s="13"/>
      <c r="BY191" s="13"/>
      <c r="BZ191" s="13"/>
      <c r="CA191" s="13"/>
      <c r="CB191" s="13"/>
      <c r="CC191" s="13"/>
      <c r="CD191" s="13"/>
      <c r="CE191" s="13"/>
      <c r="CF191" s="13"/>
      <c r="CG191" s="13"/>
      <c r="CH191" s="13"/>
      <c r="CI191" s="13"/>
      <c r="CJ191" s="13"/>
      <c r="CK191" s="13"/>
      <c r="CL191" s="13"/>
      <c r="CM191" s="13"/>
      <c r="CN191" s="13"/>
      <c r="CO191" s="13"/>
      <c r="CP191" s="13"/>
      <c r="CQ191" s="13"/>
      <c r="CR191" s="13"/>
      <c r="CS191" s="13"/>
      <c r="CT191" s="13"/>
      <c r="CU191" s="13"/>
      <c r="CV191" s="13"/>
      <c r="CW191" s="13"/>
      <c r="CX191" s="13"/>
      <c r="CY191" s="13"/>
      <c r="CZ191" s="13"/>
      <c r="DA191" s="13"/>
      <c r="DB191" s="13"/>
      <c r="DC191" s="13"/>
      <c r="DD191" s="13"/>
      <c r="DE191" s="13"/>
      <c r="DF191" s="13"/>
      <c r="DG191" s="13"/>
      <c r="DH191" s="13"/>
      <c r="DI191" s="13"/>
      <c r="DJ191" s="13"/>
      <c r="DK191" s="13"/>
      <c r="DL191" s="13"/>
      <c r="DM191" s="13"/>
      <c r="DN191" s="13"/>
      <c r="DO191" s="13"/>
      <c r="DP191" s="13"/>
      <c r="DQ191" s="13"/>
      <c r="DR191" s="13"/>
      <c r="DS191" s="13"/>
      <c r="DT191" s="13"/>
      <c r="DU191" s="13"/>
      <c r="DV191" s="13"/>
      <c r="DW191" s="13"/>
      <c r="DX191" s="13"/>
      <c r="DY191" s="13"/>
      <c r="DZ191" s="13"/>
      <c r="EA191" s="13"/>
      <c r="EB191" s="13"/>
      <c r="EC191" s="13"/>
      <c r="ED191" s="13"/>
      <c r="EE191" s="13"/>
      <c r="EF191" s="13"/>
      <c r="EG191" s="13"/>
      <c r="EH191" s="13"/>
      <c r="EI191" s="13"/>
      <c r="EJ191" s="13"/>
      <c r="EK191" s="13"/>
      <c r="EL191" s="13"/>
      <c r="EM191" s="13"/>
      <c r="EN191" s="13"/>
      <c r="EO191" s="13"/>
      <c r="EP191" s="13"/>
      <c r="EQ191" s="13"/>
      <c r="ER191" s="13"/>
      <c r="ES191" s="13"/>
      <c r="ET191" s="13"/>
      <c r="EU191" s="13"/>
      <c r="EV191" s="13"/>
      <c r="EW191" s="13"/>
      <c r="EX191" s="13"/>
      <c r="EY191" s="13"/>
      <c r="EZ191" s="13"/>
      <c r="FA191" s="13"/>
      <c r="FB191" s="13"/>
      <c r="FC191" s="13"/>
      <c r="FD191" s="13"/>
      <c r="FE191" s="13"/>
      <c r="FF191" s="13"/>
      <c r="FG191" s="13"/>
      <c r="FH191" s="13"/>
      <c r="FI191" s="13"/>
      <c r="FJ191" s="13"/>
      <c r="FK191" s="13"/>
      <c r="FL191" s="13"/>
      <c r="FM191" s="13"/>
      <c r="FN191" s="13"/>
      <c r="FO191" s="13"/>
      <c r="FP191" s="13"/>
      <c r="FQ191" s="13"/>
      <c r="FR191" s="13"/>
      <c r="FS191" s="13"/>
      <c r="FT191" s="13"/>
      <c r="FU191" s="13"/>
      <c r="FV191" s="13"/>
      <c r="FW191" s="13"/>
      <c r="FX191" s="13"/>
      <c r="FY191" s="13"/>
      <c r="FZ191" s="13"/>
      <c r="GA191" s="13"/>
      <c r="GB191" s="13"/>
      <c r="GC191" s="13"/>
      <c r="GD191" s="13"/>
      <c r="GE191" s="13"/>
      <c r="GF191" s="13"/>
      <c r="GG191" s="13"/>
      <c r="GH191" s="13"/>
      <c r="GI191" s="13"/>
      <c r="GJ191" s="13"/>
      <c r="GK191" s="13"/>
      <c r="GL191" s="13"/>
      <c r="GM191" s="13"/>
      <c r="GN191" s="13"/>
      <c r="GO191" s="13"/>
      <c r="GP191" s="13"/>
      <c r="GQ191" s="13"/>
      <c r="GR191" s="13"/>
      <c r="GS191" s="13"/>
      <c r="GT191" s="13"/>
      <c r="GU191" s="13"/>
      <c r="GV191" s="13"/>
      <c r="GW191" s="13"/>
      <c r="GX191" s="13"/>
      <c r="GY191" s="13"/>
      <c r="GZ191" s="13"/>
      <c r="HA191" s="13"/>
      <c r="HB191" s="13"/>
      <c r="HC191" s="13"/>
      <c r="HD191" s="13"/>
      <c r="HE191" s="13"/>
      <c r="HF191" s="13"/>
      <c r="HG191" s="13"/>
      <c r="HH191" s="13"/>
      <c r="HI191" s="13"/>
      <c r="HJ191" s="13"/>
      <c r="HK191" s="13"/>
      <c r="HL191" s="13"/>
      <c r="HM191" s="13"/>
      <c r="HN191" s="13"/>
      <c r="HO191" s="13"/>
      <c r="HP191" s="13"/>
      <c r="HQ191" s="13"/>
      <c r="HR191" s="13"/>
      <c r="HS191" s="13"/>
      <c r="HT191" s="13"/>
      <c r="HU191" s="13"/>
      <c r="HV191" s="13"/>
      <c r="HW191" s="13"/>
      <c r="HX191" s="13"/>
      <c r="HY191" s="13"/>
      <c r="HZ191" s="13"/>
      <c r="IA191" s="13"/>
      <c r="IB191" s="13"/>
      <c r="IC191" s="13"/>
      <c r="ID191" s="13"/>
      <c r="IE191" s="13"/>
      <c r="IF191" s="13"/>
      <c r="IG191" s="13"/>
      <c r="IH191" s="13"/>
      <c r="II191" s="13"/>
      <c r="IJ191" s="13"/>
    </row>
    <row r="192" spans="1:244" s="14" customFormat="1" ht="38.25" customHeight="1" x14ac:dyDescent="0.3">
      <c r="A192" s="139" t="s">
        <v>66</v>
      </c>
      <c r="B192" s="152" t="s">
        <v>3</v>
      </c>
      <c r="C192" s="63">
        <f>C193+C198+C199</f>
        <v>60796896</v>
      </c>
      <c r="D192" s="63">
        <f>D193+D198+D199</f>
        <v>37297226</v>
      </c>
      <c r="E192" s="63">
        <f>E193+E198+E199</f>
        <v>34355368.230000004</v>
      </c>
      <c r="F192" s="64">
        <f t="shared" si="55"/>
        <v>92.112395248912094</v>
      </c>
      <c r="G192" s="63">
        <f t="shared" si="56"/>
        <v>-2941857.7699999958</v>
      </c>
      <c r="H192" s="63"/>
      <c r="I192" s="63"/>
      <c r="J192" s="63"/>
      <c r="K192" s="65"/>
      <c r="L192" s="63"/>
      <c r="M192" s="63">
        <f t="shared" si="57"/>
        <v>60796896</v>
      </c>
      <c r="N192" s="63">
        <f t="shared" si="57"/>
        <v>37297226</v>
      </c>
      <c r="O192" s="63">
        <f t="shared" si="57"/>
        <v>34355368.230000004</v>
      </c>
      <c r="P192" s="66">
        <f t="shared" si="58"/>
        <v>92.112395248912094</v>
      </c>
      <c r="Q192" s="63">
        <f t="shared" si="59"/>
        <v>-2941857.7699999958</v>
      </c>
      <c r="R192" s="15"/>
      <c r="S192" s="15"/>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c r="BI192" s="13"/>
      <c r="BJ192" s="13"/>
      <c r="BK192" s="13"/>
      <c r="BL192" s="13"/>
      <c r="BM192" s="13"/>
      <c r="BN192" s="13"/>
      <c r="BO192" s="13"/>
      <c r="BP192" s="13"/>
      <c r="BQ192" s="13"/>
      <c r="BR192" s="13"/>
      <c r="BS192" s="13"/>
      <c r="BT192" s="13"/>
      <c r="BU192" s="13"/>
      <c r="BV192" s="13"/>
      <c r="BW192" s="13"/>
      <c r="BX192" s="13"/>
      <c r="BY192" s="13"/>
      <c r="BZ192" s="13"/>
      <c r="CA192" s="13"/>
      <c r="CB192" s="13"/>
      <c r="CC192" s="13"/>
      <c r="CD192" s="13"/>
      <c r="CE192" s="13"/>
      <c r="CF192" s="13"/>
      <c r="CG192" s="13"/>
      <c r="CH192" s="13"/>
      <c r="CI192" s="13"/>
      <c r="CJ192" s="13"/>
      <c r="CK192" s="13"/>
      <c r="CL192" s="13"/>
      <c r="CM192" s="13"/>
      <c r="CN192" s="13"/>
      <c r="CO192" s="13"/>
      <c r="CP192" s="13"/>
      <c r="CQ192" s="13"/>
      <c r="CR192" s="13"/>
      <c r="CS192" s="13"/>
      <c r="CT192" s="13"/>
      <c r="CU192" s="13"/>
      <c r="CV192" s="13"/>
      <c r="CW192" s="13"/>
      <c r="CX192" s="13"/>
      <c r="CY192" s="13"/>
      <c r="CZ192" s="13"/>
      <c r="DA192" s="13"/>
      <c r="DB192" s="13"/>
      <c r="DC192" s="13"/>
      <c r="DD192" s="13"/>
      <c r="DE192" s="13"/>
      <c r="DF192" s="13"/>
      <c r="DG192" s="13"/>
      <c r="DH192" s="13"/>
      <c r="DI192" s="13"/>
      <c r="DJ192" s="13"/>
      <c r="DK192" s="13"/>
      <c r="DL192" s="13"/>
      <c r="DM192" s="13"/>
      <c r="DN192" s="13"/>
      <c r="DO192" s="13"/>
      <c r="DP192" s="13"/>
      <c r="DQ192" s="13"/>
      <c r="DR192" s="13"/>
      <c r="DS192" s="13"/>
      <c r="DT192" s="13"/>
      <c r="DU192" s="13"/>
      <c r="DV192" s="13"/>
      <c r="DW192" s="13"/>
      <c r="DX192" s="13"/>
      <c r="DY192" s="13"/>
      <c r="DZ192" s="13"/>
      <c r="EA192" s="13"/>
      <c r="EB192" s="13"/>
      <c r="EC192" s="13"/>
      <c r="ED192" s="13"/>
      <c r="EE192" s="13"/>
      <c r="EF192" s="13"/>
      <c r="EG192" s="13"/>
      <c r="EH192" s="13"/>
      <c r="EI192" s="13"/>
      <c r="EJ192" s="13"/>
      <c r="EK192" s="13"/>
      <c r="EL192" s="13"/>
      <c r="EM192" s="13"/>
      <c r="EN192" s="13"/>
      <c r="EO192" s="13"/>
      <c r="EP192" s="13"/>
      <c r="EQ192" s="13"/>
      <c r="ER192" s="13"/>
      <c r="ES192" s="13"/>
      <c r="ET192" s="13"/>
      <c r="EU192" s="13"/>
      <c r="EV192" s="13"/>
      <c r="EW192" s="13"/>
      <c r="EX192" s="13"/>
      <c r="EY192" s="13"/>
      <c r="EZ192" s="13"/>
      <c r="FA192" s="13"/>
      <c r="FB192" s="13"/>
      <c r="FC192" s="13"/>
      <c r="FD192" s="13"/>
      <c r="FE192" s="13"/>
      <c r="FF192" s="13"/>
      <c r="FG192" s="13"/>
      <c r="FH192" s="13"/>
      <c r="FI192" s="13"/>
      <c r="FJ192" s="13"/>
      <c r="FK192" s="13"/>
      <c r="FL192" s="13"/>
      <c r="FM192" s="13"/>
      <c r="FN192" s="13"/>
      <c r="FO192" s="13"/>
      <c r="FP192" s="13"/>
      <c r="FQ192" s="13"/>
      <c r="FR192" s="13"/>
      <c r="FS192" s="13"/>
      <c r="FT192" s="13"/>
      <c r="FU192" s="13"/>
      <c r="FV192" s="13"/>
      <c r="FW192" s="13"/>
      <c r="FX192" s="13"/>
      <c r="FY192" s="13"/>
      <c r="FZ192" s="13"/>
      <c r="GA192" s="13"/>
      <c r="GB192" s="13"/>
      <c r="GC192" s="13"/>
      <c r="GD192" s="13"/>
      <c r="GE192" s="13"/>
      <c r="GF192" s="13"/>
      <c r="GG192" s="13"/>
      <c r="GH192" s="13"/>
      <c r="GI192" s="13"/>
      <c r="GJ192" s="13"/>
      <c r="GK192" s="13"/>
      <c r="GL192" s="13"/>
      <c r="GM192" s="13"/>
      <c r="GN192" s="13"/>
      <c r="GO192" s="13"/>
      <c r="GP192" s="13"/>
      <c r="GQ192" s="13"/>
      <c r="GR192" s="13"/>
      <c r="GS192" s="13"/>
      <c r="GT192" s="13"/>
      <c r="GU192" s="13"/>
      <c r="GV192" s="13"/>
      <c r="GW192" s="13"/>
      <c r="GX192" s="13"/>
      <c r="GY192" s="13"/>
      <c r="GZ192" s="13"/>
      <c r="HA192" s="13"/>
      <c r="HB192" s="13"/>
      <c r="HC192" s="13"/>
      <c r="HD192" s="13"/>
      <c r="HE192" s="13"/>
      <c r="HF192" s="13"/>
      <c r="HG192" s="13"/>
      <c r="HH192" s="13"/>
      <c r="HI192" s="13"/>
      <c r="HJ192" s="13"/>
      <c r="HK192" s="13"/>
      <c r="HL192" s="13"/>
      <c r="HM192" s="13"/>
      <c r="HN192" s="13"/>
      <c r="HO192" s="13"/>
      <c r="HP192" s="13"/>
      <c r="HQ192" s="13"/>
      <c r="HR192" s="13"/>
      <c r="HS192" s="13"/>
      <c r="HT192" s="13"/>
      <c r="HU192" s="13"/>
      <c r="HV192" s="13"/>
      <c r="HW192" s="13"/>
      <c r="HX192" s="13"/>
      <c r="HY192" s="13"/>
      <c r="HZ192" s="13"/>
      <c r="IA192" s="13"/>
      <c r="IB192" s="13"/>
      <c r="IC192" s="13"/>
      <c r="ID192" s="13"/>
      <c r="IE192" s="13"/>
      <c r="IF192" s="13"/>
      <c r="IG192" s="13"/>
      <c r="IH192" s="13"/>
      <c r="II192" s="13"/>
      <c r="IJ192" s="13"/>
    </row>
    <row r="193" spans="1:244" s="14" customFormat="1" ht="48.75" customHeight="1" x14ac:dyDescent="0.3">
      <c r="A193" s="142" t="s">
        <v>157</v>
      </c>
      <c r="B193" s="167" t="s">
        <v>182</v>
      </c>
      <c r="C193" s="71">
        <f>SUM(C194:C196)</f>
        <v>5574576</v>
      </c>
      <c r="D193" s="71">
        <f>SUM(D194:D196)</f>
        <v>5051076</v>
      </c>
      <c r="E193" s="71">
        <f>SUM(E194:E196)</f>
        <v>3802631.2</v>
      </c>
      <c r="F193" s="72">
        <f t="shared" si="55"/>
        <v>75.283587101045399</v>
      </c>
      <c r="G193" s="71">
        <f t="shared" si="56"/>
        <v>-1248444.7999999998</v>
      </c>
      <c r="H193" s="71"/>
      <c r="I193" s="71"/>
      <c r="J193" s="71"/>
      <c r="K193" s="73"/>
      <c r="L193" s="71"/>
      <c r="M193" s="71">
        <f t="shared" si="57"/>
        <v>5574576</v>
      </c>
      <c r="N193" s="71">
        <f t="shared" si="57"/>
        <v>5051076</v>
      </c>
      <c r="O193" s="71">
        <f t="shared" si="57"/>
        <v>3802631.2</v>
      </c>
      <c r="P193" s="74">
        <f t="shared" si="58"/>
        <v>75.283587101045399</v>
      </c>
      <c r="Q193" s="71">
        <f t="shared" si="59"/>
        <v>-1248444.7999999998</v>
      </c>
      <c r="R193" s="15"/>
      <c r="S193" s="15"/>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3"/>
      <c r="BI193" s="13"/>
      <c r="BJ193" s="13"/>
      <c r="BK193" s="13"/>
      <c r="BL193" s="13"/>
      <c r="BM193" s="13"/>
      <c r="BN193" s="13"/>
      <c r="BO193" s="13"/>
      <c r="BP193" s="13"/>
      <c r="BQ193" s="13"/>
      <c r="BR193" s="13"/>
      <c r="BS193" s="13"/>
      <c r="BT193" s="13"/>
      <c r="BU193" s="13"/>
      <c r="BV193" s="13"/>
      <c r="BW193" s="13"/>
      <c r="BX193" s="13"/>
      <c r="BY193" s="13"/>
      <c r="BZ193" s="13"/>
      <c r="CA193" s="13"/>
      <c r="CB193" s="13"/>
      <c r="CC193" s="13"/>
      <c r="CD193" s="13"/>
      <c r="CE193" s="13"/>
      <c r="CF193" s="13"/>
      <c r="CG193" s="13"/>
      <c r="CH193" s="13"/>
      <c r="CI193" s="13"/>
      <c r="CJ193" s="13"/>
      <c r="CK193" s="13"/>
      <c r="CL193" s="13"/>
      <c r="CM193" s="13"/>
      <c r="CN193" s="13"/>
      <c r="CO193" s="13"/>
      <c r="CP193" s="13"/>
      <c r="CQ193" s="13"/>
      <c r="CR193" s="13"/>
      <c r="CS193" s="13"/>
      <c r="CT193" s="13"/>
      <c r="CU193" s="13"/>
      <c r="CV193" s="13"/>
      <c r="CW193" s="13"/>
      <c r="CX193" s="13"/>
      <c r="CY193" s="13"/>
      <c r="CZ193" s="13"/>
      <c r="DA193" s="13"/>
      <c r="DB193" s="13"/>
      <c r="DC193" s="13"/>
      <c r="DD193" s="13"/>
      <c r="DE193" s="13"/>
      <c r="DF193" s="13"/>
      <c r="DG193" s="13"/>
      <c r="DH193" s="13"/>
      <c r="DI193" s="13"/>
      <c r="DJ193" s="13"/>
      <c r="DK193" s="13"/>
      <c r="DL193" s="13"/>
      <c r="DM193" s="13"/>
      <c r="DN193" s="13"/>
      <c r="DO193" s="13"/>
      <c r="DP193" s="13"/>
      <c r="DQ193" s="13"/>
      <c r="DR193" s="13"/>
      <c r="DS193" s="13"/>
      <c r="DT193" s="13"/>
      <c r="DU193" s="13"/>
      <c r="DV193" s="13"/>
      <c r="DW193" s="13"/>
      <c r="DX193" s="13"/>
      <c r="DY193" s="13"/>
      <c r="DZ193" s="13"/>
      <c r="EA193" s="13"/>
      <c r="EB193" s="13"/>
      <c r="EC193" s="13"/>
      <c r="ED193" s="13"/>
      <c r="EE193" s="13"/>
      <c r="EF193" s="13"/>
      <c r="EG193" s="13"/>
      <c r="EH193" s="13"/>
      <c r="EI193" s="13"/>
      <c r="EJ193" s="13"/>
      <c r="EK193" s="13"/>
      <c r="EL193" s="13"/>
      <c r="EM193" s="13"/>
      <c r="EN193" s="13"/>
      <c r="EO193" s="13"/>
      <c r="EP193" s="13"/>
      <c r="EQ193" s="13"/>
      <c r="ER193" s="13"/>
      <c r="ES193" s="13"/>
      <c r="ET193" s="13"/>
      <c r="EU193" s="13"/>
      <c r="EV193" s="13"/>
      <c r="EW193" s="13"/>
      <c r="EX193" s="13"/>
      <c r="EY193" s="13"/>
      <c r="EZ193" s="13"/>
      <c r="FA193" s="13"/>
      <c r="FB193" s="13"/>
      <c r="FC193" s="13"/>
      <c r="FD193" s="13"/>
      <c r="FE193" s="13"/>
      <c r="FF193" s="13"/>
      <c r="FG193" s="13"/>
      <c r="FH193" s="13"/>
      <c r="FI193" s="13"/>
      <c r="FJ193" s="13"/>
      <c r="FK193" s="13"/>
      <c r="FL193" s="13"/>
      <c r="FM193" s="13"/>
      <c r="FN193" s="13"/>
      <c r="FO193" s="13"/>
      <c r="FP193" s="13"/>
      <c r="FQ193" s="13"/>
      <c r="FR193" s="13"/>
      <c r="FS193" s="13"/>
      <c r="FT193" s="13"/>
      <c r="FU193" s="13"/>
      <c r="FV193" s="13"/>
      <c r="FW193" s="13"/>
      <c r="FX193" s="13"/>
      <c r="FY193" s="13"/>
      <c r="FZ193" s="13"/>
      <c r="GA193" s="13"/>
      <c r="GB193" s="13"/>
      <c r="GC193" s="13"/>
      <c r="GD193" s="13"/>
      <c r="GE193" s="13"/>
      <c r="GF193" s="13"/>
      <c r="GG193" s="13"/>
      <c r="GH193" s="13"/>
      <c r="GI193" s="13"/>
      <c r="GJ193" s="13"/>
      <c r="GK193" s="13"/>
      <c r="GL193" s="13"/>
      <c r="GM193" s="13"/>
      <c r="GN193" s="13"/>
      <c r="GO193" s="13"/>
      <c r="GP193" s="13"/>
      <c r="GQ193" s="13"/>
      <c r="GR193" s="13"/>
      <c r="GS193" s="13"/>
      <c r="GT193" s="13"/>
      <c r="GU193" s="13"/>
      <c r="GV193" s="13"/>
      <c r="GW193" s="13"/>
      <c r="GX193" s="13"/>
      <c r="GY193" s="13"/>
      <c r="GZ193" s="13"/>
      <c r="HA193" s="13"/>
      <c r="HB193" s="13"/>
      <c r="HC193" s="13"/>
      <c r="HD193" s="13"/>
      <c r="HE193" s="13"/>
      <c r="HF193" s="13"/>
      <c r="HG193" s="13"/>
      <c r="HH193" s="13"/>
      <c r="HI193" s="13"/>
      <c r="HJ193" s="13"/>
      <c r="HK193" s="13"/>
      <c r="HL193" s="13"/>
      <c r="HM193" s="13"/>
      <c r="HN193" s="13"/>
      <c r="HO193" s="13"/>
      <c r="HP193" s="13"/>
      <c r="HQ193" s="13"/>
      <c r="HR193" s="13"/>
      <c r="HS193" s="13"/>
      <c r="HT193" s="13"/>
      <c r="HU193" s="13"/>
      <c r="HV193" s="13"/>
      <c r="HW193" s="13"/>
      <c r="HX193" s="13"/>
      <c r="HY193" s="13"/>
      <c r="HZ193" s="13"/>
      <c r="IA193" s="13"/>
      <c r="IB193" s="13"/>
      <c r="IC193" s="13"/>
      <c r="ID193" s="13"/>
      <c r="IE193" s="13"/>
      <c r="IF193" s="13"/>
      <c r="IG193" s="13"/>
      <c r="IH193" s="13"/>
      <c r="II193" s="13"/>
      <c r="IJ193" s="13"/>
    </row>
    <row r="194" spans="1:244" s="14" customFormat="1" ht="53.25" customHeight="1" x14ac:dyDescent="0.3">
      <c r="A194" s="55" t="s">
        <v>331</v>
      </c>
      <c r="B194" s="61" t="s">
        <v>332</v>
      </c>
      <c r="C194" s="67">
        <v>837900</v>
      </c>
      <c r="D194" s="67">
        <v>837900</v>
      </c>
      <c r="E194" s="67">
        <v>837774.42</v>
      </c>
      <c r="F194" s="68">
        <f t="shared" si="55"/>
        <v>99.985012531328323</v>
      </c>
      <c r="G194" s="67">
        <f t="shared" si="56"/>
        <v>-125.57999999995809</v>
      </c>
      <c r="H194" s="67"/>
      <c r="I194" s="67"/>
      <c r="J194" s="67"/>
      <c r="K194" s="73"/>
      <c r="L194" s="71"/>
      <c r="M194" s="67">
        <f t="shared" si="57"/>
        <v>837900</v>
      </c>
      <c r="N194" s="67">
        <f t="shared" si="57"/>
        <v>837900</v>
      </c>
      <c r="O194" s="67">
        <f t="shared" si="57"/>
        <v>837774.42</v>
      </c>
      <c r="P194" s="70">
        <f t="shared" si="58"/>
        <v>99.985012531328323</v>
      </c>
      <c r="Q194" s="67">
        <f t="shared" si="59"/>
        <v>-125.57999999995809</v>
      </c>
      <c r="R194" s="15"/>
      <c r="S194" s="15"/>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c r="BI194" s="13"/>
      <c r="BJ194" s="13"/>
      <c r="BK194" s="13"/>
      <c r="BL194" s="13"/>
      <c r="BM194" s="13"/>
      <c r="BN194" s="13"/>
      <c r="BO194" s="13"/>
      <c r="BP194" s="13"/>
      <c r="BQ194" s="13"/>
      <c r="BR194" s="13"/>
      <c r="BS194" s="13"/>
      <c r="BT194" s="13"/>
      <c r="BU194" s="13"/>
      <c r="BV194" s="13"/>
      <c r="BW194" s="13"/>
      <c r="BX194" s="13"/>
      <c r="BY194" s="13"/>
      <c r="BZ194" s="13"/>
      <c r="CA194" s="13"/>
      <c r="CB194" s="13"/>
      <c r="CC194" s="13"/>
      <c r="CD194" s="13"/>
      <c r="CE194" s="13"/>
      <c r="CF194" s="13"/>
      <c r="CG194" s="13"/>
      <c r="CH194" s="13"/>
      <c r="CI194" s="13"/>
      <c r="CJ194" s="13"/>
      <c r="CK194" s="13"/>
      <c r="CL194" s="13"/>
      <c r="CM194" s="13"/>
      <c r="CN194" s="13"/>
      <c r="CO194" s="13"/>
      <c r="CP194" s="13"/>
      <c r="CQ194" s="13"/>
      <c r="CR194" s="13"/>
      <c r="CS194" s="13"/>
      <c r="CT194" s="13"/>
      <c r="CU194" s="13"/>
      <c r="CV194" s="13"/>
      <c r="CW194" s="13"/>
      <c r="CX194" s="13"/>
      <c r="CY194" s="13"/>
      <c r="CZ194" s="13"/>
      <c r="DA194" s="13"/>
      <c r="DB194" s="13"/>
      <c r="DC194" s="13"/>
      <c r="DD194" s="13"/>
      <c r="DE194" s="13"/>
      <c r="DF194" s="13"/>
      <c r="DG194" s="13"/>
      <c r="DH194" s="13"/>
      <c r="DI194" s="13"/>
      <c r="DJ194" s="13"/>
      <c r="DK194" s="13"/>
      <c r="DL194" s="13"/>
      <c r="DM194" s="13"/>
      <c r="DN194" s="13"/>
      <c r="DO194" s="13"/>
      <c r="DP194" s="13"/>
      <c r="DQ194" s="13"/>
      <c r="DR194" s="13"/>
      <c r="DS194" s="13"/>
      <c r="DT194" s="13"/>
      <c r="DU194" s="13"/>
      <c r="DV194" s="13"/>
      <c r="DW194" s="13"/>
      <c r="DX194" s="13"/>
      <c r="DY194" s="13"/>
      <c r="DZ194" s="13"/>
      <c r="EA194" s="13"/>
      <c r="EB194" s="13"/>
      <c r="EC194" s="13"/>
      <c r="ED194" s="13"/>
      <c r="EE194" s="13"/>
      <c r="EF194" s="13"/>
      <c r="EG194" s="13"/>
      <c r="EH194" s="13"/>
      <c r="EI194" s="13"/>
      <c r="EJ194" s="13"/>
      <c r="EK194" s="13"/>
      <c r="EL194" s="13"/>
      <c r="EM194" s="13"/>
      <c r="EN194" s="13"/>
      <c r="EO194" s="13"/>
      <c r="EP194" s="13"/>
      <c r="EQ194" s="13"/>
      <c r="ER194" s="13"/>
      <c r="ES194" s="13"/>
      <c r="ET194" s="13"/>
      <c r="EU194" s="13"/>
      <c r="EV194" s="13"/>
      <c r="EW194" s="13"/>
      <c r="EX194" s="13"/>
      <c r="EY194" s="13"/>
      <c r="EZ194" s="13"/>
      <c r="FA194" s="13"/>
      <c r="FB194" s="13"/>
      <c r="FC194" s="13"/>
      <c r="FD194" s="13"/>
      <c r="FE194" s="13"/>
      <c r="FF194" s="13"/>
      <c r="FG194" s="13"/>
      <c r="FH194" s="13"/>
      <c r="FI194" s="13"/>
      <c r="FJ194" s="13"/>
      <c r="FK194" s="13"/>
      <c r="FL194" s="13"/>
      <c r="FM194" s="13"/>
      <c r="FN194" s="13"/>
      <c r="FO194" s="13"/>
      <c r="FP194" s="13"/>
      <c r="FQ194" s="13"/>
      <c r="FR194" s="13"/>
      <c r="FS194" s="13"/>
      <c r="FT194" s="13"/>
      <c r="FU194" s="13"/>
      <c r="FV194" s="13"/>
      <c r="FW194" s="13"/>
      <c r="FX194" s="13"/>
      <c r="FY194" s="13"/>
      <c r="FZ194" s="13"/>
      <c r="GA194" s="13"/>
      <c r="GB194" s="13"/>
      <c r="GC194" s="13"/>
      <c r="GD194" s="13"/>
      <c r="GE194" s="13"/>
      <c r="GF194" s="13"/>
      <c r="GG194" s="13"/>
      <c r="GH194" s="13"/>
      <c r="GI194" s="13"/>
      <c r="GJ194" s="13"/>
      <c r="GK194" s="13"/>
      <c r="GL194" s="13"/>
      <c r="GM194" s="13"/>
      <c r="GN194" s="13"/>
      <c r="GO194" s="13"/>
      <c r="GP194" s="13"/>
      <c r="GQ194" s="13"/>
      <c r="GR194" s="13"/>
      <c r="GS194" s="13"/>
      <c r="GT194" s="13"/>
      <c r="GU194" s="13"/>
      <c r="GV194" s="13"/>
      <c r="GW194" s="13"/>
      <c r="GX194" s="13"/>
      <c r="GY194" s="13"/>
      <c r="GZ194" s="13"/>
      <c r="HA194" s="13"/>
      <c r="HB194" s="13"/>
      <c r="HC194" s="13"/>
      <c r="HD194" s="13"/>
      <c r="HE194" s="13"/>
      <c r="HF194" s="13"/>
      <c r="HG194" s="13"/>
      <c r="HH194" s="13"/>
      <c r="HI194" s="13"/>
      <c r="HJ194" s="13"/>
      <c r="HK194" s="13"/>
      <c r="HL194" s="13"/>
      <c r="HM194" s="13"/>
      <c r="HN194" s="13"/>
      <c r="HO194" s="13"/>
      <c r="HP194" s="13"/>
      <c r="HQ194" s="13"/>
      <c r="HR194" s="13"/>
      <c r="HS194" s="13"/>
      <c r="HT194" s="13"/>
      <c r="HU194" s="13"/>
      <c r="HV194" s="13"/>
      <c r="HW194" s="13"/>
      <c r="HX194" s="13"/>
      <c r="HY194" s="13"/>
      <c r="HZ194" s="13"/>
      <c r="IA194" s="13"/>
      <c r="IB194" s="13"/>
      <c r="IC194" s="13"/>
      <c r="ID194" s="13"/>
      <c r="IE194" s="13"/>
      <c r="IF194" s="13"/>
      <c r="IG194" s="13"/>
      <c r="IH194" s="13"/>
      <c r="II194" s="13"/>
      <c r="IJ194" s="13"/>
    </row>
    <row r="195" spans="1:244" s="14" customFormat="1" ht="50.25" customHeight="1" x14ac:dyDescent="0.3">
      <c r="A195" s="55" t="s">
        <v>304</v>
      </c>
      <c r="B195" s="61" t="s">
        <v>305</v>
      </c>
      <c r="C195" s="67">
        <v>2727876</v>
      </c>
      <c r="D195" s="67">
        <v>2681376</v>
      </c>
      <c r="E195" s="67">
        <v>1433117.76</v>
      </c>
      <c r="F195" s="68">
        <f t="shared" si="55"/>
        <v>53.447101786545417</v>
      </c>
      <c r="G195" s="67">
        <f t="shared" si="56"/>
        <v>-1248258.24</v>
      </c>
      <c r="H195" s="67"/>
      <c r="I195" s="67"/>
      <c r="J195" s="67"/>
      <c r="K195" s="69"/>
      <c r="L195" s="67"/>
      <c r="M195" s="67">
        <f t="shared" si="57"/>
        <v>2727876</v>
      </c>
      <c r="N195" s="67">
        <f t="shared" si="57"/>
        <v>2681376</v>
      </c>
      <c r="O195" s="67">
        <f t="shared" si="57"/>
        <v>1433117.76</v>
      </c>
      <c r="P195" s="70">
        <f t="shared" si="58"/>
        <v>53.447101786545417</v>
      </c>
      <c r="Q195" s="67">
        <f t="shared" si="59"/>
        <v>-1248258.24</v>
      </c>
      <c r="R195" s="15"/>
      <c r="S195" s="15"/>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c r="BF195" s="13"/>
      <c r="BG195" s="13"/>
      <c r="BH195" s="13"/>
      <c r="BI195" s="13"/>
      <c r="BJ195" s="13"/>
      <c r="BK195" s="13"/>
      <c r="BL195" s="13"/>
      <c r="BM195" s="13"/>
      <c r="BN195" s="13"/>
      <c r="BO195" s="13"/>
      <c r="BP195" s="13"/>
      <c r="BQ195" s="13"/>
      <c r="BR195" s="13"/>
      <c r="BS195" s="13"/>
      <c r="BT195" s="13"/>
      <c r="BU195" s="13"/>
      <c r="BV195" s="13"/>
      <c r="BW195" s="13"/>
      <c r="BX195" s="13"/>
      <c r="BY195" s="13"/>
      <c r="BZ195" s="13"/>
      <c r="CA195" s="13"/>
      <c r="CB195" s="13"/>
      <c r="CC195" s="13"/>
      <c r="CD195" s="13"/>
      <c r="CE195" s="13"/>
      <c r="CF195" s="13"/>
      <c r="CG195" s="13"/>
      <c r="CH195" s="13"/>
      <c r="CI195" s="13"/>
      <c r="CJ195" s="13"/>
      <c r="CK195" s="13"/>
      <c r="CL195" s="13"/>
      <c r="CM195" s="13"/>
      <c r="CN195" s="13"/>
      <c r="CO195" s="13"/>
      <c r="CP195" s="13"/>
      <c r="CQ195" s="13"/>
      <c r="CR195" s="13"/>
      <c r="CS195" s="13"/>
      <c r="CT195" s="13"/>
      <c r="CU195" s="13"/>
      <c r="CV195" s="13"/>
      <c r="CW195" s="13"/>
      <c r="CX195" s="13"/>
      <c r="CY195" s="13"/>
      <c r="CZ195" s="13"/>
      <c r="DA195" s="13"/>
      <c r="DB195" s="13"/>
      <c r="DC195" s="13"/>
      <c r="DD195" s="13"/>
      <c r="DE195" s="13"/>
      <c r="DF195" s="13"/>
      <c r="DG195" s="13"/>
      <c r="DH195" s="13"/>
      <c r="DI195" s="13"/>
      <c r="DJ195" s="13"/>
      <c r="DK195" s="13"/>
      <c r="DL195" s="13"/>
      <c r="DM195" s="13"/>
      <c r="DN195" s="13"/>
      <c r="DO195" s="13"/>
      <c r="DP195" s="13"/>
      <c r="DQ195" s="13"/>
      <c r="DR195" s="13"/>
      <c r="DS195" s="13"/>
      <c r="DT195" s="13"/>
      <c r="DU195" s="13"/>
      <c r="DV195" s="13"/>
      <c r="DW195" s="13"/>
      <c r="DX195" s="13"/>
      <c r="DY195" s="13"/>
      <c r="DZ195" s="13"/>
      <c r="EA195" s="13"/>
      <c r="EB195" s="13"/>
      <c r="EC195" s="13"/>
      <c r="ED195" s="13"/>
      <c r="EE195" s="13"/>
      <c r="EF195" s="13"/>
      <c r="EG195" s="13"/>
      <c r="EH195" s="13"/>
      <c r="EI195" s="13"/>
      <c r="EJ195" s="13"/>
      <c r="EK195" s="13"/>
      <c r="EL195" s="13"/>
      <c r="EM195" s="13"/>
      <c r="EN195" s="13"/>
      <c r="EO195" s="13"/>
      <c r="EP195" s="13"/>
      <c r="EQ195" s="13"/>
      <c r="ER195" s="13"/>
      <c r="ES195" s="13"/>
      <c r="ET195" s="13"/>
      <c r="EU195" s="13"/>
      <c r="EV195" s="13"/>
      <c r="EW195" s="13"/>
      <c r="EX195" s="13"/>
      <c r="EY195" s="13"/>
      <c r="EZ195" s="13"/>
      <c r="FA195" s="13"/>
      <c r="FB195" s="13"/>
      <c r="FC195" s="13"/>
      <c r="FD195" s="13"/>
      <c r="FE195" s="13"/>
      <c r="FF195" s="13"/>
      <c r="FG195" s="13"/>
      <c r="FH195" s="13"/>
      <c r="FI195" s="13"/>
      <c r="FJ195" s="13"/>
      <c r="FK195" s="13"/>
      <c r="FL195" s="13"/>
      <c r="FM195" s="13"/>
      <c r="FN195" s="13"/>
      <c r="FO195" s="13"/>
      <c r="FP195" s="13"/>
      <c r="FQ195" s="13"/>
      <c r="FR195" s="13"/>
      <c r="FS195" s="13"/>
      <c r="FT195" s="13"/>
      <c r="FU195" s="13"/>
      <c r="FV195" s="13"/>
      <c r="FW195" s="13"/>
      <c r="FX195" s="13"/>
      <c r="FY195" s="13"/>
      <c r="FZ195" s="13"/>
      <c r="GA195" s="13"/>
      <c r="GB195" s="13"/>
      <c r="GC195" s="13"/>
      <c r="GD195" s="13"/>
      <c r="GE195" s="13"/>
      <c r="GF195" s="13"/>
      <c r="GG195" s="13"/>
      <c r="GH195" s="13"/>
      <c r="GI195" s="13"/>
      <c r="GJ195" s="13"/>
      <c r="GK195" s="13"/>
      <c r="GL195" s="13"/>
      <c r="GM195" s="13"/>
      <c r="GN195" s="13"/>
      <c r="GO195" s="13"/>
      <c r="GP195" s="13"/>
      <c r="GQ195" s="13"/>
      <c r="GR195" s="13"/>
      <c r="GS195" s="13"/>
      <c r="GT195" s="13"/>
      <c r="GU195" s="13"/>
      <c r="GV195" s="13"/>
      <c r="GW195" s="13"/>
      <c r="GX195" s="13"/>
      <c r="GY195" s="13"/>
      <c r="GZ195" s="13"/>
      <c r="HA195" s="13"/>
      <c r="HB195" s="13"/>
      <c r="HC195" s="13"/>
      <c r="HD195" s="13"/>
      <c r="HE195" s="13"/>
      <c r="HF195" s="13"/>
      <c r="HG195" s="13"/>
      <c r="HH195" s="13"/>
      <c r="HI195" s="13"/>
      <c r="HJ195" s="13"/>
      <c r="HK195" s="13"/>
      <c r="HL195" s="13"/>
      <c r="HM195" s="13"/>
      <c r="HN195" s="13"/>
      <c r="HO195" s="13"/>
      <c r="HP195" s="13"/>
      <c r="HQ195" s="13"/>
      <c r="HR195" s="13"/>
      <c r="HS195" s="13"/>
      <c r="HT195" s="13"/>
      <c r="HU195" s="13"/>
      <c r="HV195" s="13"/>
      <c r="HW195" s="13"/>
      <c r="HX195" s="13"/>
      <c r="HY195" s="13"/>
      <c r="HZ195" s="13"/>
      <c r="IA195" s="13"/>
      <c r="IB195" s="13"/>
      <c r="IC195" s="13"/>
      <c r="ID195" s="13"/>
      <c r="IE195" s="13"/>
      <c r="IF195" s="13"/>
      <c r="IG195" s="13"/>
      <c r="IH195" s="13"/>
      <c r="II195" s="13"/>
      <c r="IJ195" s="13"/>
    </row>
    <row r="196" spans="1:244" s="14" customFormat="1" ht="48.75" customHeight="1" x14ac:dyDescent="0.3">
      <c r="A196" s="172" t="s">
        <v>322</v>
      </c>
      <c r="B196" s="170" t="s">
        <v>323</v>
      </c>
      <c r="C196" s="67">
        <v>2008800</v>
      </c>
      <c r="D196" s="67">
        <v>1531800</v>
      </c>
      <c r="E196" s="67">
        <v>1531739.02</v>
      </c>
      <c r="F196" s="68">
        <f t="shared" si="55"/>
        <v>99.996019062540796</v>
      </c>
      <c r="G196" s="67">
        <f t="shared" si="56"/>
        <v>-60.979999999981374</v>
      </c>
      <c r="H196" s="63"/>
      <c r="I196" s="63"/>
      <c r="J196" s="67"/>
      <c r="K196" s="73"/>
      <c r="L196" s="67"/>
      <c r="M196" s="67">
        <f t="shared" si="57"/>
        <v>2008800</v>
      </c>
      <c r="N196" s="67">
        <f t="shared" si="57"/>
        <v>1531800</v>
      </c>
      <c r="O196" s="67">
        <f t="shared" si="57"/>
        <v>1531739.02</v>
      </c>
      <c r="P196" s="70">
        <f t="shared" si="58"/>
        <v>99.996019062540796</v>
      </c>
      <c r="Q196" s="67">
        <f t="shared" si="59"/>
        <v>-60.979999999981374</v>
      </c>
      <c r="R196" s="15"/>
      <c r="S196" s="15"/>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c r="BM196" s="13"/>
      <c r="BN196" s="13"/>
      <c r="BO196" s="13"/>
      <c r="BP196" s="13"/>
      <c r="BQ196" s="13"/>
      <c r="BR196" s="13"/>
      <c r="BS196" s="13"/>
      <c r="BT196" s="13"/>
      <c r="BU196" s="13"/>
      <c r="BV196" s="13"/>
      <c r="BW196" s="13"/>
      <c r="BX196" s="13"/>
      <c r="BY196" s="13"/>
      <c r="BZ196" s="13"/>
      <c r="CA196" s="13"/>
      <c r="CB196" s="13"/>
      <c r="CC196" s="13"/>
      <c r="CD196" s="13"/>
      <c r="CE196" s="13"/>
      <c r="CF196" s="13"/>
      <c r="CG196" s="13"/>
      <c r="CH196" s="13"/>
      <c r="CI196" s="13"/>
      <c r="CJ196" s="13"/>
      <c r="CK196" s="13"/>
      <c r="CL196" s="13"/>
      <c r="CM196" s="13"/>
      <c r="CN196" s="13"/>
      <c r="CO196" s="13"/>
      <c r="CP196" s="13"/>
      <c r="CQ196" s="13"/>
      <c r="CR196" s="13"/>
      <c r="CS196" s="13"/>
      <c r="CT196" s="13"/>
      <c r="CU196" s="13"/>
      <c r="CV196" s="13"/>
      <c r="CW196" s="13"/>
      <c r="CX196" s="13"/>
      <c r="CY196" s="13"/>
      <c r="CZ196" s="13"/>
      <c r="DA196" s="13"/>
      <c r="DB196" s="13"/>
      <c r="DC196" s="13"/>
      <c r="DD196" s="13"/>
      <c r="DE196" s="13"/>
      <c r="DF196" s="13"/>
      <c r="DG196" s="13"/>
      <c r="DH196" s="13"/>
      <c r="DI196" s="13"/>
      <c r="DJ196" s="13"/>
      <c r="DK196" s="13"/>
      <c r="DL196" s="13"/>
      <c r="DM196" s="13"/>
      <c r="DN196" s="13"/>
      <c r="DO196" s="13"/>
      <c r="DP196" s="13"/>
      <c r="DQ196" s="13"/>
      <c r="DR196" s="13"/>
      <c r="DS196" s="13"/>
      <c r="DT196" s="13"/>
      <c r="DU196" s="13"/>
      <c r="DV196" s="13"/>
      <c r="DW196" s="13"/>
      <c r="DX196" s="13"/>
      <c r="DY196" s="13"/>
      <c r="DZ196" s="13"/>
      <c r="EA196" s="13"/>
      <c r="EB196" s="13"/>
      <c r="EC196" s="13"/>
      <c r="ED196" s="13"/>
      <c r="EE196" s="13"/>
      <c r="EF196" s="13"/>
      <c r="EG196" s="13"/>
      <c r="EH196" s="13"/>
      <c r="EI196" s="13"/>
      <c r="EJ196" s="13"/>
      <c r="EK196" s="13"/>
      <c r="EL196" s="13"/>
      <c r="EM196" s="13"/>
      <c r="EN196" s="13"/>
      <c r="EO196" s="13"/>
      <c r="EP196" s="13"/>
      <c r="EQ196" s="13"/>
      <c r="ER196" s="13"/>
      <c r="ES196" s="13"/>
      <c r="ET196" s="13"/>
      <c r="EU196" s="13"/>
      <c r="EV196" s="13"/>
      <c r="EW196" s="13"/>
      <c r="EX196" s="13"/>
      <c r="EY196" s="13"/>
      <c r="EZ196" s="13"/>
      <c r="FA196" s="13"/>
      <c r="FB196" s="13"/>
      <c r="FC196" s="13"/>
      <c r="FD196" s="13"/>
      <c r="FE196" s="13"/>
      <c r="FF196" s="13"/>
      <c r="FG196" s="13"/>
      <c r="FH196" s="13"/>
      <c r="FI196" s="13"/>
      <c r="FJ196" s="13"/>
      <c r="FK196" s="13"/>
      <c r="FL196" s="13"/>
      <c r="FM196" s="13"/>
      <c r="FN196" s="13"/>
      <c r="FO196" s="13"/>
      <c r="FP196" s="13"/>
      <c r="FQ196" s="13"/>
      <c r="FR196" s="13"/>
      <c r="FS196" s="13"/>
      <c r="FT196" s="13"/>
      <c r="FU196" s="13"/>
      <c r="FV196" s="13"/>
      <c r="FW196" s="13"/>
      <c r="FX196" s="13"/>
      <c r="FY196" s="13"/>
      <c r="FZ196" s="13"/>
      <c r="GA196" s="13"/>
      <c r="GB196" s="13"/>
      <c r="GC196" s="13"/>
      <c r="GD196" s="13"/>
      <c r="GE196" s="13"/>
      <c r="GF196" s="13"/>
      <c r="GG196" s="13"/>
      <c r="GH196" s="13"/>
      <c r="GI196" s="13"/>
      <c r="GJ196" s="13"/>
      <c r="GK196" s="13"/>
      <c r="GL196" s="13"/>
      <c r="GM196" s="13"/>
      <c r="GN196" s="13"/>
      <c r="GO196" s="13"/>
      <c r="GP196" s="13"/>
      <c r="GQ196" s="13"/>
      <c r="GR196" s="13"/>
      <c r="GS196" s="13"/>
      <c r="GT196" s="13"/>
      <c r="GU196" s="13"/>
      <c r="GV196" s="13"/>
      <c r="GW196" s="13"/>
      <c r="GX196" s="13"/>
      <c r="GY196" s="13"/>
      <c r="GZ196" s="13"/>
      <c r="HA196" s="13"/>
      <c r="HB196" s="13"/>
      <c r="HC196" s="13"/>
      <c r="HD196" s="13"/>
      <c r="HE196" s="13"/>
      <c r="HF196" s="13"/>
      <c r="HG196" s="13"/>
      <c r="HH196" s="13"/>
      <c r="HI196" s="13"/>
      <c r="HJ196" s="13"/>
      <c r="HK196" s="13"/>
      <c r="HL196" s="13"/>
      <c r="HM196" s="13"/>
      <c r="HN196" s="13"/>
      <c r="HO196" s="13"/>
      <c r="HP196" s="13"/>
      <c r="HQ196" s="13"/>
      <c r="HR196" s="13"/>
      <c r="HS196" s="13"/>
      <c r="HT196" s="13"/>
      <c r="HU196" s="13"/>
      <c r="HV196" s="13"/>
      <c r="HW196" s="13"/>
      <c r="HX196" s="13"/>
      <c r="HY196" s="13"/>
      <c r="HZ196" s="13"/>
      <c r="IA196" s="13"/>
      <c r="IB196" s="13"/>
      <c r="IC196" s="13"/>
      <c r="ID196" s="13"/>
      <c r="IE196" s="13"/>
      <c r="IF196" s="13"/>
      <c r="IG196" s="13"/>
      <c r="IH196" s="13"/>
      <c r="II196" s="13"/>
      <c r="IJ196" s="13"/>
    </row>
    <row r="197" spans="1:244" s="14" customFormat="1" ht="33" hidden="1" customHeight="1" x14ac:dyDescent="0.3">
      <c r="A197" s="173" t="s">
        <v>316</v>
      </c>
      <c r="B197" s="153" t="s">
        <v>317</v>
      </c>
      <c r="C197" s="71"/>
      <c r="D197" s="71"/>
      <c r="E197" s="71"/>
      <c r="F197" s="72" t="e">
        <f t="shared" si="55"/>
        <v>#DIV/0!</v>
      </c>
      <c r="G197" s="71">
        <f t="shared" si="56"/>
        <v>0</v>
      </c>
      <c r="H197" s="71"/>
      <c r="I197" s="71"/>
      <c r="J197" s="71"/>
      <c r="K197" s="73" t="e">
        <f t="shared" si="65"/>
        <v>#DIV/0!</v>
      </c>
      <c r="L197" s="71"/>
      <c r="M197" s="71">
        <f t="shared" si="57"/>
        <v>0</v>
      </c>
      <c r="N197" s="71">
        <f t="shared" si="57"/>
        <v>0</v>
      </c>
      <c r="O197" s="71">
        <f t="shared" si="57"/>
        <v>0</v>
      </c>
      <c r="P197" s="74" t="e">
        <f t="shared" si="58"/>
        <v>#DIV/0!</v>
      </c>
      <c r="Q197" s="71">
        <f t="shared" si="59"/>
        <v>0</v>
      </c>
      <c r="R197" s="15"/>
      <c r="S197" s="15"/>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3"/>
      <c r="BI197" s="13"/>
      <c r="BJ197" s="13"/>
      <c r="BK197" s="13"/>
      <c r="BL197" s="13"/>
      <c r="BM197" s="13"/>
      <c r="BN197" s="13"/>
      <c r="BO197" s="13"/>
      <c r="BP197" s="13"/>
      <c r="BQ197" s="13"/>
      <c r="BR197" s="13"/>
      <c r="BS197" s="13"/>
      <c r="BT197" s="13"/>
      <c r="BU197" s="13"/>
      <c r="BV197" s="13"/>
      <c r="BW197" s="13"/>
      <c r="BX197" s="13"/>
      <c r="BY197" s="13"/>
      <c r="BZ197" s="13"/>
      <c r="CA197" s="13"/>
      <c r="CB197" s="13"/>
      <c r="CC197" s="13"/>
      <c r="CD197" s="13"/>
      <c r="CE197" s="13"/>
      <c r="CF197" s="13"/>
      <c r="CG197" s="13"/>
      <c r="CH197" s="13"/>
      <c r="CI197" s="13"/>
      <c r="CJ197" s="13"/>
      <c r="CK197" s="13"/>
      <c r="CL197" s="13"/>
      <c r="CM197" s="13"/>
      <c r="CN197" s="13"/>
      <c r="CO197" s="13"/>
      <c r="CP197" s="13"/>
      <c r="CQ197" s="13"/>
      <c r="CR197" s="13"/>
      <c r="CS197" s="13"/>
      <c r="CT197" s="13"/>
      <c r="CU197" s="13"/>
      <c r="CV197" s="13"/>
      <c r="CW197" s="13"/>
      <c r="CX197" s="13"/>
      <c r="CY197" s="13"/>
      <c r="CZ197" s="13"/>
      <c r="DA197" s="13"/>
      <c r="DB197" s="13"/>
      <c r="DC197" s="13"/>
      <c r="DD197" s="13"/>
      <c r="DE197" s="13"/>
      <c r="DF197" s="13"/>
      <c r="DG197" s="13"/>
      <c r="DH197" s="13"/>
      <c r="DI197" s="13"/>
      <c r="DJ197" s="13"/>
      <c r="DK197" s="13"/>
      <c r="DL197" s="13"/>
      <c r="DM197" s="13"/>
      <c r="DN197" s="13"/>
      <c r="DO197" s="13"/>
      <c r="DP197" s="13"/>
      <c r="DQ197" s="13"/>
      <c r="DR197" s="13"/>
      <c r="DS197" s="13"/>
      <c r="DT197" s="13"/>
      <c r="DU197" s="13"/>
      <c r="DV197" s="13"/>
      <c r="DW197" s="13"/>
      <c r="DX197" s="13"/>
      <c r="DY197" s="13"/>
      <c r="DZ197" s="13"/>
      <c r="EA197" s="13"/>
      <c r="EB197" s="13"/>
      <c r="EC197" s="13"/>
      <c r="ED197" s="13"/>
      <c r="EE197" s="13"/>
      <c r="EF197" s="13"/>
      <c r="EG197" s="13"/>
      <c r="EH197" s="13"/>
      <c r="EI197" s="13"/>
      <c r="EJ197" s="13"/>
      <c r="EK197" s="13"/>
      <c r="EL197" s="13"/>
      <c r="EM197" s="13"/>
      <c r="EN197" s="13"/>
      <c r="EO197" s="13"/>
      <c r="EP197" s="13"/>
      <c r="EQ197" s="13"/>
      <c r="ER197" s="13"/>
      <c r="ES197" s="13"/>
      <c r="ET197" s="13"/>
      <c r="EU197" s="13"/>
      <c r="EV197" s="13"/>
      <c r="EW197" s="13"/>
      <c r="EX197" s="13"/>
      <c r="EY197" s="13"/>
      <c r="EZ197" s="13"/>
      <c r="FA197" s="13"/>
      <c r="FB197" s="13"/>
      <c r="FC197" s="13"/>
      <c r="FD197" s="13"/>
      <c r="FE197" s="13"/>
      <c r="FF197" s="13"/>
      <c r="FG197" s="13"/>
      <c r="FH197" s="13"/>
      <c r="FI197" s="13"/>
      <c r="FJ197" s="13"/>
      <c r="FK197" s="13"/>
      <c r="FL197" s="13"/>
      <c r="FM197" s="13"/>
      <c r="FN197" s="13"/>
      <c r="FO197" s="13"/>
      <c r="FP197" s="13"/>
      <c r="FQ197" s="13"/>
      <c r="FR197" s="13"/>
      <c r="FS197" s="13"/>
      <c r="FT197" s="13"/>
      <c r="FU197" s="13"/>
      <c r="FV197" s="13"/>
      <c r="FW197" s="13"/>
      <c r="FX197" s="13"/>
      <c r="FY197" s="13"/>
      <c r="FZ197" s="13"/>
      <c r="GA197" s="13"/>
      <c r="GB197" s="13"/>
      <c r="GC197" s="13"/>
      <c r="GD197" s="13"/>
      <c r="GE197" s="13"/>
      <c r="GF197" s="13"/>
      <c r="GG197" s="13"/>
      <c r="GH197" s="13"/>
      <c r="GI197" s="13"/>
      <c r="GJ197" s="13"/>
      <c r="GK197" s="13"/>
      <c r="GL197" s="13"/>
      <c r="GM197" s="13"/>
      <c r="GN197" s="13"/>
      <c r="GO197" s="13"/>
      <c r="GP197" s="13"/>
      <c r="GQ197" s="13"/>
      <c r="GR197" s="13"/>
      <c r="GS197" s="13"/>
      <c r="GT197" s="13"/>
      <c r="GU197" s="13"/>
      <c r="GV197" s="13"/>
      <c r="GW197" s="13"/>
      <c r="GX197" s="13"/>
      <c r="GY197" s="13"/>
      <c r="GZ197" s="13"/>
      <c r="HA197" s="13"/>
      <c r="HB197" s="13"/>
      <c r="HC197" s="13"/>
      <c r="HD197" s="13"/>
      <c r="HE197" s="13"/>
      <c r="HF197" s="13"/>
      <c r="HG197" s="13"/>
      <c r="HH197" s="13"/>
      <c r="HI197" s="13"/>
      <c r="HJ197" s="13"/>
      <c r="HK197" s="13"/>
      <c r="HL197" s="13"/>
      <c r="HM197" s="13"/>
      <c r="HN197" s="13"/>
      <c r="HO197" s="13"/>
      <c r="HP197" s="13"/>
      <c r="HQ197" s="13"/>
      <c r="HR197" s="13"/>
      <c r="HS197" s="13"/>
      <c r="HT197" s="13"/>
      <c r="HU197" s="13"/>
      <c r="HV197" s="13"/>
      <c r="HW197" s="13"/>
      <c r="HX197" s="13"/>
      <c r="HY197" s="13"/>
      <c r="HZ197" s="13"/>
      <c r="IA197" s="13"/>
      <c r="IB197" s="13"/>
      <c r="IC197" s="13"/>
      <c r="ID197" s="13"/>
      <c r="IE197" s="13"/>
      <c r="IF197" s="13"/>
      <c r="IG197" s="13"/>
      <c r="IH197" s="13"/>
      <c r="II197" s="13"/>
      <c r="IJ197" s="13"/>
    </row>
    <row r="198" spans="1:244" s="14" customFormat="1" ht="36.75" customHeight="1" x14ac:dyDescent="0.3">
      <c r="A198" s="142" t="s">
        <v>137</v>
      </c>
      <c r="B198" s="153" t="s">
        <v>138</v>
      </c>
      <c r="C198" s="71">
        <v>43522320</v>
      </c>
      <c r="D198" s="71">
        <v>23267350</v>
      </c>
      <c r="E198" s="71">
        <v>22035307.48</v>
      </c>
      <c r="F198" s="72">
        <f t="shared" si="55"/>
        <v>94.704843826220014</v>
      </c>
      <c r="G198" s="71">
        <f t="shared" si="56"/>
        <v>-1232042.5199999996</v>
      </c>
      <c r="H198" s="71"/>
      <c r="I198" s="71"/>
      <c r="J198" s="71"/>
      <c r="K198" s="73"/>
      <c r="L198" s="71"/>
      <c r="M198" s="71">
        <f t="shared" si="57"/>
        <v>43522320</v>
      </c>
      <c r="N198" s="71">
        <f t="shared" si="57"/>
        <v>23267350</v>
      </c>
      <c r="O198" s="71">
        <f t="shared" si="57"/>
        <v>22035307.48</v>
      </c>
      <c r="P198" s="74">
        <f t="shared" si="58"/>
        <v>94.704843826220014</v>
      </c>
      <c r="Q198" s="71">
        <f t="shared" si="59"/>
        <v>-1232042.5199999996</v>
      </c>
      <c r="R198" s="15"/>
      <c r="S198" s="15"/>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c r="BD198" s="13"/>
      <c r="BE198" s="13"/>
      <c r="BF198" s="13"/>
      <c r="BG198" s="13"/>
      <c r="BH198" s="13"/>
      <c r="BI198" s="13"/>
      <c r="BJ198" s="13"/>
      <c r="BK198" s="13"/>
      <c r="BL198" s="13"/>
      <c r="BM198" s="13"/>
      <c r="BN198" s="13"/>
      <c r="BO198" s="13"/>
      <c r="BP198" s="13"/>
      <c r="BQ198" s="13"/>
      <c r="BR198" s="13"/>
      <c r="BS198" s="13"/>
      <c r="BT198" s="13"/>
      <c r="BU198" s="13"/>
      <c r="BV198" s="13"/>
      <c r="BW198" s="13"/>
      <c r="BX198" s="13"/>
      <c r="BY198" s="13"/>
      <c r="BZ198" s="13"/>
      <c r="CA198" s="13"/>
      <c r="CB198" s="13"/>
      <c r="CC198" s="13"/>
      <c r="CD198" s="13"/>
      <c r="CE198" s="13"/>
      <c r="CF198" s="13"/>
      <c r="CG198" s="13"/>
      <c r="CH198" s="13"/>
      <c r="CI198" s="13"/>
      <c r="CJ198" s="13"/>
      <c r="CK198" s="13"/>
      <c r="CL198" s="13"/>
      <c r="CM198" s="13"/>
      <c r="CN198" s="13"/>
      <c r="CO198" s="13"/>
      <c r="CP198" s="13"/>
      <c r="CQ198" s="13"/>
      <c r="CR198" s="13"/>
      <c r="CS198" s="13"/>
      <c r="CT198" s="13"/>
      <c r="CU198" s="13"/>
      <c r="CV198" s="13"/>
      <c r="CW198" s="13"/>
      <c r="CX198" s="13"/>
      <c r="CY198" s="13"/>
      <c r="CZ198" s="13"/>
      <c r="DA198" s="13"/>
      <c r="DB198" s="13"/>
      <c r="DC198" s="13"/>
      <c r="DD198" s="13"/>
      <c r="DE198" s="13"/>
      <c r="DF198" s="13"/>
      <c r="DG198" s="13"/>
      <c r="DH198" s="13"/>
      <c r="DI198" s="13"/>
      <c r="DJ198" s="13"/>
      <c r="DK198" s="13"/>
      <c r="DL198" s="13"/>
      <c r="DM198" s="13"/>
      <c r="DN198" s="13"/>
      <c r="DO198" s="13"/>
      <c r="DP198" s="13"/>
      <c r="DQ198" s="13"/>
      <c r="DR198" s="13"/>
      <c r="DS198" s="13"/>
      <c r="DT198" s="13"/>
      <c r="DU198" s="13"/>
      <c r="DV198" s="13"/>
      <c r="DW198" s="13"/>
      <c r="DX198" s="13"/>
      <c r="DY198" s="13"/>
      <c r="DZ198" s="13"/>
      <c r="EA198" s="13"/>
      <c r="EB198" s="13"/>
      <c r="EC198" s="13"/>
      <c r="ED198" s="13"/>
      <c r="EE198" s="13"/>
      <c r="EF198" s="13"/>
      <c r="EG198" s="13"/>
      <c r="EH198" s="13"/>
      <c r="EI198" s="13"/>
      <c r="EJ198" s="13"/>
      <c r="EK198" s="13"/>
      <c r="EL198" s="13"/>
      <c r="EM198" s="13"/>
      <c r="EN198" s="13"/>
      <c r="EO198" s="13"/>
      <c r="EP198" s="13"/>
      <c r="EQ198" s="13"/>
      <c r="ER198" s="13"/>
      <c r="ES198" s="13"/>
      <c r="ET198" s="13"/>
      <c r="EU198" s="13"/>
      <c r="EV198" s="13"/>
      <c r="EW198" s="13"/>
      <c r="EX198" s="13"/>
      <c r="EY198" s="13"/>
      <c r="EZ198" s="13"/>
      <c r="FA198" s="13"/>
      <c r="FB198" s="13"/>
      <c r="FC198" s="13"/>
      <c r="FD198" s="13"/>
      <c r="FE198" s="13"/>
      <c r="FF198" s="13"/>
      <c r="FG198" s="13"/>
      <c r="FH198" s="13"/>
      <c r="FI198" s="13"/>
      <c r="FJ198" s="13"/>
      <c r="FK198" s="13"/>
      <c r="FL198" s="13"/>
      <c r="FM198" s="13"/>
      <c r="FN198" s="13"/>
      <c r="FO198" s="13"/>
      <c r="FP198" s="13"/>
      <c r="FQ198" s="13"/>
      <c r="FR198" s="13"/>
      <c r="FS198" s="13"/>
      <c r="FT198" s="13"/>
      <c r="FU198" s="13"/>
      <c r="FV198" s="13"/>
      <c r="FW198" s="13"/>
      <c r="FX198" s="13"/>
      <c r="FY198" s="13"/>
      <c r="FZ198" s="13"/>
      <c r="GA198" s="13"/>
      <c r="GB198" s="13"/>
      <c r="GC198" s="13"/>
      <c r="GD198" s="13"/>
      <c r="GE198" s="13"/>
      <c r="GF198" s="13"/>
      <c r="GG198" s="13"/>
      <c r="GH198" s="13"/>
      <c r="GI198" s="13"/>
      <c r="GJ198" s="13"/>
      <c r="GK198" s="13"/>
      <c r="GL198" s="13"/>
      <c r="GM198" s="13"/>
      <c r="GN198" s="13"/>
      <c r="GO198" s="13"/>
      <c r="GP198" s="13"/>
      <c r="GQ198" s="13"/>
      <c r="GR198" s="13"/>
      <c r="GS198" s="13"/>
      <c r="GT198" s="13"/>
      <c r="GU198" s="13"/>
      <c r="GV198" s="13"/>
      <c r="GW198" s="13"/>
      <c r="GX198" s="13"/>
      <c r="GY198" s="13"/>
      <c r="GZ198" s="13"/>
      <c r="HA198" s="13"/>
      <c r="HB198" s="13"/>
      <c r="HC198" s="13"/>
      <c r="HD198" s="13"/>
      <c r="HE198" s="13"/>
      <c r="HF198" s="13"/>
      <c r="HG198" s="13"/>
      <c r="HH198" s="13"/>
      <c r="HI198" s="13"/>
      <c r="HJ198" s="13"/>
      <c r="HK198" s="13"/>
      <c r="HL198" s="13"/>
      <c r="HM198" s="13"/>
      <c r="HN198" s="13"/>
      <c r="HO198" s="13"/>
      <c r="HP198" s="13"/>
      <c r="HQ198" s="13"/>
      <c r="HR198" s="13"/>
      <c r="HS198" s="13"/>
      <c r="HT198" s="13"/>
      <c r="HU198" s="13"/>
      <c r="HV198" s="13"/>
      <c r="HW198" s="13"/>
      <c r="HX198" s="13"/>
      <c r="HY198" s="13"/>
      <c r="HZ198" s="13"/>
      <c r="IA198" s="13"/>
      <c r="IB198" s="13"/>
      <c r="IC198" s="13"/>
      <c r="ID198" s="13"/>
      <c r="IE198" s="13"/>
      <c r="IF198" s="13"/>
      <c r="IG198" s="13"/>
      <c r="IH198" s="13"/>
      <c r="II198" s="13"/>
      <c r="IJ198" s="13"/>
    </row>
    <row r="199" spans="1:244" s="14" customFormat="1" ht="45.75" customHeight="1" x14ac:dyDescent="0.3">
      <c r="A199" s="142" t="s">
        <v>162</v>
      </c>
      <c r="B199" s="153" t="s">
        <v>163</v>
      </c>
      <c r="C199" s="71">
        <f>SUM(C200)</f>
        <v>11700000</v>
      </c>
      <c r="D199" s="71">
        <f>SUM(D200)</f>
        <v>8978800</v>
      </c>
      <c r="E199" s="71">
        <f>SUM(E200)</f>
        <v>8517429.5500000007</v>
      </c>
      <c r="F199" s="72">
        <f t="shared" si="55"/>
        <v>94.861557780549745</v>
      </c>
      <c r="G199" s="71">
        <f t="shared" si="56"/>
        <v>-461370.44999999925</v>
      </c>
      <c r="H199" s="71"/>
      <c r="I199" s="71"/>
      <c r="J199" s="67"/>
      <c r="K199" s="73"/>
      <c r="L199" s="71"/>
      <c r="M199" s="71">
        <f t="shared" si="57"/>
        <v>11700000</v>
      </c>
      <c r="N199" s="71">
        <f t="shared" si="57"/>
        <v>8978800</v>
      </c>
      <c r="O199" s="71">
        <f t="shared" si="57"/>
        <v>8517429.5500000007</v>
      </c>
      <c r="P199" s="74">
        <f t="shared" si="58"/>
        <v>94.861557780549745</v>
      </c>
      <c r="Q199" s="71">
        <f t="shared" si="59"/>
        <v>-461370.44999999925</v>
      </c>
      <c r="R199" s="15"/>
      <c r="S199" s="15"/>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
      <c r="BI199" s="13"/>
      <c r="BJ199" s="13"/>
      <c r="BK199" s="13"/>
      <c r="BL199" s="13"/>
      <c r="BM199" s="13"/>
      <c r="BN199" s="13"/>
      <c r="BO199" s="13"/>
      <c r="BP199" s="13"/>
      <c r="BQ199" s="13"/>
      <c r="BR199" s="13"/>
      <c r="BS199" s="13"/>
      <c r="BT199" s="13"/>
      <c r="BU199" s="13"/>
      <c r="BV199" s="13"/>
      <c r="BW199" s="13"/>
      <c r="BX199" s="13"/>
      <c r="BY199" s="13"/>
      <c r="BZ199" s="13"/>
      <c r="CA199" s="13"/>
      <c r="CB199" s="13"/>
      <c r="CC199" s="13"/>
      <c r="CD199" s="13"/>
      <c r="CE199" s="13"/>
      <c r="CF199" s="13"/>
      <c r="CG199" s="13"/>
      <c r="CH199" s="13"/>
      <c r="CI199" s="13"/>
      <c r="CJ199" s="13"/>
      <c r="CK199" s="13"/>
      <c r="CL199" s="13"/>
      <c r="CM199" s="13"/>
      <c r="CN199" s="13"/>
      <c r="CO199" s="13"/>
      <c r="CP199" s="13"/>
      <c r="CQ199" s="13"/>
      <c r="CR199" s="13"/>
      <c r="CS199" s="13"/>
      <c r="CT199" s="13"/>
      <c r="CU199" s="13"/>
      <c r="CV199" s="13"/>
      <c r="CW199" s="13"/>
      <c r="CX199" s="13"/>
      <c r="CY199" s="13"/>
      <c r="CZ199" s="13"/>
      <c r="DA199" s="13"/>
      <c r="DB199" s="13"/>
      <c r="DC199" s="13"/>
      <c r="DD199" s="13"/>
      <c r="DE199" s="13"/>
      <c r="DF199" s="13"/>
      <c r="DG199" s="13"/>
      <c r="DH199" s="13"/>
      <c r="DI199" s="13"/>
      <c r="DJ199" s="13"/>
      <c r="DK199" s="13"/>
      <c r="DL199" s="13"/>
      <c r="DM199" s="13"/>
      <c r="DN199" s="13"/>
      <c r="DO199" s="13"/>
      <c r="DP199" s="13"/>
      <c r="DQ199" s="13"/>
      <c r="DR199" s="13"/>
      <c r="DS199" s="13"/>
      <c r="DT199" s="13"/>
      <c r="DU199" s="13"/>
      <c r="DV199" s="13"/>
      <c r="DW199" s="13"/>
      <c r="DX199" s="13"/>
      <c r="DY199" s="13"/>
      <c r="DZ199" s="13"/>
      <c r="EA199" s="13"/>
      <c r="EB199" s="13"/>
      <c r="EC199" s="13"/>
      <c r="ED199" s="13"/>
      <c r="EE199" s="13"/>
      <c r="EF199" s="13"/>
      <c r="EG199" s="13"/>
      <c r="EH199" s="13"/>
      <c r="EI199" s="13"/>
      <c r="EJ199" s="13"/>
      <c r="EK199" s="13"/>
      <c r="EL199" s="13"/>
      <c r="EM199" s="13"/>
      <c r="EN199" s="13"/>
      <c r="EO199" s="13"/>
      <c r="EP199" s="13"/>
      <c r="EQ199" s="13"/>
      <c r="ER199" s="13"/>
      <c r="ES199" s="13"/>
      <c r="ET199" s="13"/>
      <c r="EU199" s="13"/>
      <c r="EV199" s="13"/>
      <c r="EW199" s="13"/>
      <c r="EX199" s="13"/>
      <c r="EY199" s="13"/>
      <c r="EZ199" s="13"/>
      <c r="FA199" s="13"/>
      <c r="FB199" s="13"/>
      <c r="FC199" s="13"/>
      <c r="FD199" s="13"/>
      <c r="FE199" s="13"/>
      <c r="FF199" s="13"/>
      <c r="FG199" s="13"/>
      <c r="FH199" s="13"/>
      <c r="FI199" s="13"/>
      <c r="FJ199" s="13"/>
      <c r="FK199" s="13"/>
      <c r="FL199" s="13"/>
      <c r="FM199" s="13"/>
      <c r="FN199" s="13"/>
      <c r="FO199" s="13"/>
      <c r="FP199" s="13"/>
      <c r="FQ199" s="13"/>
      <c r="FR199" s="13"/>
      <c r="FS199" s="13"/>
      <c r="FT199" s="13"/>
      <c r="FU199" s="13"/>
      <c r="FV199" s="13"/>
      <c r="FW199" s="13"/>
      <c r="FX199" s="13"/>
      <c r="FY199" s="13"/>
      <c r="FZ199" s="13"/>
      <c r="GA199" s="13"/>
      <c r="GB199" s="13"/>
      <c r="GC199" s="13"/>
      <c r="GD199" s="13"/>
      <c r="GE199" s="13"/>
      <c r="GF199" s="13"/>
      <c r="GG199" s="13"/>
      <c r="GH199" s="13"/>
      <c r="GI199" s="13"/>
      <c r="GJ199" s="13"/>
      <c r="GK199" s="13"/>
      <c r="GL199" s="13"/>
      <c r="GM199" s="13"/>
      <c r="GN199" s="13"/>
      <c r="GO199" s="13"/>
      <c r="GP199" s="13"/>
      <c r="GQ199" s="13"/>
      <c r="GR199" s="13"/>
      <c r="GS199" s="13"/>
      <c r="GT199" s="13"/>
      <c r="GU199" s="13"/>
      <c r="GV199" s="13"/>
      <c r="GW199" s="13"/>
      <c r="GX199" s="13"/>
      <c r="GY199" s="13"/>
      <c r="GZ199" s="13"/>
      <c r="HA199" s="13"/>
      <c r="HB199" s="13"/>
      <c r="HC199" s="13"/>
      <c r="HD199" s="13"/>
      <c r="HE199" s="13"/>
      <c r="HF199" s="13"/>
      <c r="HG199" s="13"/>
      <c r="HH199" s="13"/>
      <c r="HI199" s="13"/>
      <c r="HJ199" s="13"/>
      <c r="HK199" s="13"/>
      <c r="HL199" s="13"/>
      <c r="HM199" s="13"/>
      <c r="HN199" s="13"/>
      <c r="HO199" s="13"/>
      <c r="HP199" s="13"/>
      <c r="HQ199" s="13"/>
      <c r="HR199" s="13"/>
      <c r="HS199" s="13"/>
      <c r="HT199" s="13"/>
      <c r="HU199" s="13"/>
      <c r="HV199" s="13"/>
      <c r="HW199" s="13"/>
      <c r="HX199" s="13"/>
      <c r="HY199" s="13"/>
      <c r="HZ199" s="13"/>
      <c r="IA199" s="13"/>
      <c r="IB199" s="13"/>
      <c r="IC199" s="13"/>
      <c r="ID199" s="13"/>
      <c r="IE199" s="13"/>
      <c r="IF199" s="13"/>
      <c r="IG199" s="13"/>
      <c r="IH199" s="13"/>
      <c r="II199" s="13"/>
      <c r="IJ199" s="13"/>
    </row>
    <row r="200" spans="1:244" s="14" customFormat="1" ht="168.75" customHeight="1" x14ac:dyDescent="0.3">
      <c r="A200" s="55" t="s">
        <v>164</v>
      </c>
      <c r="B200" s="170" t="s">
        <v>379</v>
      </c>
      <c r="C200" s="67">
        <v>11700000</v>
      </c>
      <c r="D200" s="67">
        <v>8978800</v>
      </c>
      <c r="E200" s="67">
        <v>8517429.5500000007</v>
      </c>
      <c r="F200" s="68">
        <f t="shared" si="55"/>
        <v>94.861557780549745</v>
      </c>
      <c r="G200" s="67">
        <f t="shared" si="56"/>
        <v>-461370.44999999925</v>
      </c>
      <c r="H200" s="71"/>
      <c r="I200" s="71"/>
      <c r="J200" s="67"/>
      <c r="K200" s="73"/>
      <c r="L200" s="71"/>
      <c r="M200" s="67">
        <f t="shared" si="57"/>
        <v>11700000</v>
      </c>
      <c r="N200" s="67">
        <f t="shared" si="57"/>
        <v>8978800</v>
      </c>
      <c r="O200" s="67">
        <f t="shared" si="57"/>
        <v>8517429.5500000007</v>
      </c>
      <c r="P200" s="70">
        <f t="shared" si="58"/>
        <v>94.861557780549745</v>
      </c>
      <c r="Q200" s="67">
        <f t="shared" si="59"/>
        <v>-461370.44999999925</v>
      </c>
      <c r="R200" s="15"/>
      <c r="S200" s="15"/>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c r="BF200" s="13"/>
      <c r="BG200" s="13"/>
      <c r="BH200" s="13"/>
      <c r="BI200" s="13"/>
      <c r="BJ200" s="13"/>
      <c r="BK200" s="13"/>
      <c r="BL200" s="13"/>
      <c r="BM200" s="13"/>
      <c r="BN200" s="13"/>
      <c r="BO200" s="13"/>
      <c r="BP200" s="13"/>
      <c r="BQ200" s="13"/>
      <c r="BR200" s="13"/>
      <c r="BS200" s="13"/>
      <c r="BT200" s="13"/>
      <c r="BU200" s="13"/>
      <c r="BV200" s="13"/>
      <c r="BW200" s="13"/>
      <c r="BX200" s="13"/>
      <c r="BY200" s="13"/>
      <c r="BZ200" s="13"/>
      <c r="CA200" s="13"/>
      <c r="CB200" s="13"/>
      <c r="CC200" s="13"/>
      <c r="CD200" s="13"/>
      <c r="CE200" s="13"/>
      <c r="CF200" s="13"/>
      <c r="CG200" s="13"/>
      <c r="CH200" s="13"/>
      <c r="CI200" s="13"/>
      <c r="CJ200" s="13"/>
      <c r="CK200" s="13"/>
      <c r="CL200" s="13"/>
      <c r="CM200" s="13"/>
      <c r="CN200" s="13"/>
      <c r="CO200" s="13"/>
      <c r="CP200" s="13"/>
      <c r="CQ200" s="13"/>
      <c r="CR200" s="13"/>
      <c r="CS200" s="13"/>
      <c r="CT200" s="13"/>
      <c r="CU200" s="13"/>
      <c r="CV200" s="13"/>
      <c r="CW200" s="13"/>
      <c r="CX200" s="13"/>
      <c r="CY200" s="13"/>
      <c r="CZ200" s="13"/>
      <c r="DA200" s="13"/>
      <c r="DB200" s="13"/>
      <c r="DC200" s="13"/>
      <c r="DD200" s="13"/>
      <c r="DE200" s="13"/>
      <c r="DF200" s="13"/>
      <c r="DG200" s="13"/>
      <c r="DH200" s="13"/>
      <c r="DI200" s="13"/>
      <c r="DJ200" s="13"/>
      <c r="DK200" s="13"/>
      <c r="DL200" s="13"/>
      <c r="DM200" s="13"/>
      <c r="DN200" s="13"/>
      <c r="DO200" s="13"/>
      <c r="DP200" s="13"/>
      <c r="DQ200" s="13"/>
      <c r="DR200" s="13"/>
      <c r="DS200" s="13"/>
      <c r="DT200" s="13"/>
      <c r="DU200" s="13"/>
      <c r="DV200" s="13"/>
      <c r="DW200" s="13"/>
      <c r="DX200" s="13"/>
      <c r="DY200" s="13"/>
      <c r="DZ200" s="13"/>
      <c r="EA200" s="13"/>
      <c r="EB200" s="13"/>
      <c r="EC200" s="13"/>
      <c r="ED200" s="13"/>
      <c r="EE200" s="13"/>
      <c r="EF200" s="13"/>
      <c r="EG200" s="13"/>
      <c r="EH200" s="13"/>
      <c r="EI200" s="13"/>
      <c r="EJ200" s="13"/>
      <c r="EK200" s="13"/>
      <c r="EL200" s="13"/>
      <c r="EM200" s="13"/>
      <c r="EN200" s="13"/>
      <c r="EO200" s="13"/>
      <c r="EP200" s="13"/>
      <c r="EQ200" s="13"/>
      <c r="ER200" s="13"/>
      <c r="ES200" s="13"/>
      <c r="ET200" s="13"/>
      <c r="EU200" s="13"/>
      <c r="EV200" s="13"/>
      <c r="EW200" s="13"/>
      <c r="EX200" s="13"/>
      <c r="EY200" s="13"/>
      <c r="EZ200" s="13"/>
      <c r="FA200" s="13"/>
      <c r="FB200" s="13"/>
      <c r="FC200" s="13"/>
      <c r="FD200" s="13"/>
      <c r="FE200" s="13"/>
      <c r="FF200" s="13"/>
      <c r="FG200" s="13"/>
      <c r="FH200" s="13"/>
      <c r="FI200" s="13"/>
      <c r="FJ200" s="13"/>
      <c r="FK200" s="13"/>
      <c r="FL200" s="13"/>
      <c r="FM200" s="13"/>
      <c r="FN200" s="13"/>
      <c r="FO200" s="13"/>
      <c r="FP200" s="13"/>
      <c r="FQ200" s="13"/>
      <c r="FR200" s="13"/>
      <c r="FS200" s="13"/>
      <c r="FT200" s="13"/>
      <c r="FU200" s="13"/>
      <c r="FV200" s="13"/>
      <c r="FW200" s="13"/>
      <c r="FX200" s="13"/>
      <c r="FY200" s="13"/>
      <c r="FZ200" s="13"/>
      <c r="GA200" s="13"/>
      <c r="GB200" s="13"/>
      <c r="GC200" s="13"/>
      <c r="GD200" s="13"/>
      <c r="GE200" s="13"/>
      <c r="GF200" s="13"/>
      <c r="GG200" s="13"/>
      <c r="GH200" s="13"/>
      <c r="GI200" s="13"/>
      <c r="GJ200" s="13"/>
      <c r="GK200" s="13"/>
      <c r="GL200" s="13"/>
      <c r="GM200" s="13"/>
      <c r="GN200" s="13"/>
      <c r="GO200" s="13"/>
      <c r="GP200" s="13"/>
      <c r="GQ200" s="13"/>
      <c r="GR200" s="13"/>
      <c r="GS200" s="13"/>
      <c r="GT200" s="13"/>
      <c r="GU200" s="13"/>
      <c r="GV200" s="13"/>
      <c r="GW200" s="13"/>
      <c r="GX200" s="13"/>
      <c r="GY200" s="13"/>
      <c r="GZ200" s="13"/>
      <c r="HA200" s="13"/>
      <c r="HB200" s="13"/>
      <c r="HC200" s="13"/>
      <c r="HD200" s="13"/>
      <c r="HE200" s="13"/>
      <c r="HF200" s="13"/>
      <c r="HG200" s="13"/>
      <c r="HH200" s="13"/>
      <c r="HI200" s="13"/>
      <c r="HJ200" s="13"/>
      <c r="HK200" s="13"/>
      <c r="HL200" s="13"/>
      <c r="HM200" s="13"/>
      <c r="HN200" s="13"/>
      <c r="HO200" s="13"/>
      <c r="HP200" s="13"/>
      <c r="HQ200" s="13"/>
      <c r="HR200" s="13"/>
      <c r="HS200" s="13"/>
      <c r="HT200" s="13"/>
      <c r="HU200" s="13"/>
      <c r="HV200" s="13"/>
      <c r="HW200" s="13"/>
      <c r="HX200" s="13"/>
      <c r="HY200" s="13"/>
      <c r="HZ200" s="13"/>
      <c r="IA200" s="13"/>
      <c r="IB200" s="13"/>
      <c r="IC200" s="13"/>
      <c r="ID200" s="13"/>
      <c r="IE200" s="13"/>
      <c r="IF200" s="13"/>
      <c r="IG200" s="13"/>
      <c r="IH200" s="13"/>
      <c r="II200" s="13"/>
      <c r="IJ200" s="13"/>
    </row>
    <row r="201" spans="1:244" s="14" customFormat="1" ht="45.75" hidden="1" customHeight="1" x14ac:dyDescent="0.3">
      <c r="A201" s="142" t="s">
        <v>380</v>
      </c>
      <c r="B201" s="153" t="s">
        <v>381</v>
      </c>
      <c r="C201" s="67"/>
      <c r="D201" s="67"/>
      <c r="E201" s="67"/>
      <c r="F201" s="68"/>
      <c r="G201" s="67"/>
      <c r="H201" s="71"/>
      <c r="I201" s="71"/>
      <c r="J201" s="71"/>
      <c r="K201" s="73"/>
      <c r="L201" s="71"/>
      <c r="M201" s="71">
        <f t="shared" si="57"/>
        <v>0</v>
      </c>
      <c r="N201" s="71">
        <f t="shared" si="57"/>
        <v>0</v>
      </c>
      <c r="O201" s="71">
        <f t="shared" si="57"/>
        <v>0</v>
      </c>
      <c r="P201" s="74" t="e">
        <f t="shared" si="58"/>
        <v>#DIV/0!</v>
      </c>
      <c r="Q201" s="71">
        <f t="shared" si="59"/>
        <v>0</v>
      </c>
      <c r="R201" s="15"/>
      <c r="S201" s="15"/>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3"/>
      <c r="BI201" s="13"/>
      <c r="BJ201" s="13"/>
      <c r="BK201" s="13"/>
      <c r="BL201" s="13"/>
      <c r="BM201" s="13"/>
      <c r="BN201" s="13"/>
      <c r="BO201" s="13"/>
      <c r="BP201" s="13"/>
      <c r="BQ201" s="13"/>
      <c r="BR201" s="13"/>
      <c r="BS201" s="13"/>
      <c r="BT201" s="13"/>
      <c r="BU201" s="13"/>
      <c r="BV201" s="13"/>
      <c r="BW201" s="13"/>
      <c r="BX201" s="13"/>
      <c r="BY201" s="13"/>
      <c r="BZ201" s="13"/>
      <c r="CA201" s="13"/>
      <c r="CB201" s="13"/>
      <c r="CC201" s="13"/>
      <c r="CD201" s="13"/>
      <c r="CE201" s="13"/>
      <c r="CF201" s="13"/>
      <c r="CG201" s="13"/>
      <c r="CH201" s="13"/>
      <c r="CI201" s="13"/>
      <c r="CJ201" s="13"/>
      <c r="CK201" s="13"/>
      <c r="CL201" s="13"/>
      <c r="CM201" s="13"/>
      <c r="CN201" s="13"/>
      <c r="CO201" s="13"/>
      <c r="CP201" s="13"/>
      <c r="CQ201" s="13"/>
      <c r="CR201" s="13"/>
      <c r="CS201" s="13"/>
      <c r="CT201" s="13"/>
      <c r="CU201" s="13"/>
      <c r="CV201" s="13"/>
      <c r="CW201" s="13"/>
      <c r="CX201" s="13"/>
      <c r="CY201" s="13"/>
      <c r="CZ201" s="13"/>
      <c r="DA201" s="13"/>
      <c r="DB201" s="13"/>
      <c r="DC201" s="13"/>
      <c r="DD201" s="13"/>
      <c r="DE201" s="13"/>
      <c r="DF201" s="13"/>
      <c r="DG201" s="13"/>
      <c r="DH201" s="13"/>
      <c r="DI201" s="13"/>
      <c r="DJ201" s="13"/>
      <c r="DK201" s="13"/>
      <c r="DL201" s="13"/>
      <c r="DM201" s="13"/>
      <c r="DN201" s="13"/>
      <c r="DO201" s="13"/>
      <c r="DP201" s="13"/>
      <c r="DQ201" s="13"/>
      <c r="DR201" s="13"/>
      <c r="DS201" s="13"/>
      <c r="DT201" s="13"/>
      <c r="DU201" s="13"/>
      <c r="DV201" s="13"/>
      <c r="DW201" s="13"/>
      <c r="DX201" s="13"/>
      <c r="DY201" s="13"/>
      <c r="DZ201" s="13"/>
      <c r="EA201" s="13"/>
      <c r="EB201" s="13"/>
      <c r="EC201" s="13"/>
      <c r="ED201" s="13"/>
      <c r="EE201" s="13"/>
      <c r="EF201" s="13"/>
      <c r="EG201" s="13"/>
      <c r="EH201" s="13"/>
      <c r="EI201" s="13"/>
      <c r="EJ201" s="13"/>
      <c r="EK201" s="13"/>
      <c r="EL201" s="13"/>
      <c r="EM201" s="13"/>
      <c r="EN201" s="13"/>
      <c r="EO201" s="13"/>
      <c r="EP201" s="13"/>
      <c r="EQ201" s="13"/>
      <c r="ER201" s="13"/>
      <c r="ES201" s="13"/>
      <c r="ET201" s="13"/>
      <c r="EU201" s="13"/>
      <c r="EV201" s="13"/>
      <c r="EW201" s="13"/>
      <c r="EX201" s="13"/>
      <c r="EY201" s="13"/>
      <c r="EZ201" s="13"/>
      <c r="FA201" s="13"/>
      <c r="FB201" s="13"/>
      <c r="FC201" s="13"/>
      <c r="FD201" s="13"/>
      <c r="FE201" s="13"/>
      <c r="FF201" s="13"/>
      <c r="FG201" s="13"/>
      <c r="FH201" s="13"/>
      <c r="FI201" s="13"/>
      <c r="FJ201" s="13"/>
      <c r="FK201" s="13"/>
      <c r="FL201" s="13"/>
      <c r="FM201" s="13"/>
      <c r="FN201" s="13"/>
      <c r="FO201" s="13"/>
      <c r="FP201" s="13"/>
      <c r="FQ201" s="13"/>
      <c r="FR201" s="13"/>
      <c r="FS201" s="13"/>
      <c r="FT201" s="13"/>
      <c r="FU201" s="13"/>
      <c r="FV201" s="13"/>
      <c r="FW201" s="13"/>
      <c r="FX201" s="13"/>
      <c r="FY201" s="13"/>
      <c r="FZ201" s="13"/>
      <c r="GA201" s="13"/>
      <c r="GB201" s="13"/>
      <c r="GC201" s="13"/>
      <c r="GD201" s="13"/>
      <c r="GE201" s="13"/>
      <c r="GF201" s="13"/>
      <c r="GG201" s="13"/>
      <c r="GH201" s="13"/>
      <c r="GI201" s="13"/>
      <c r="GJ201" s="13"/>
      <c r="GK201" s="13"/>
      <c r="GL201" s="13"/>
      <c r="GM201" s="13"/>
      <c r="GN201" s="13"/>
      <c r="GO201" s="13"/>
      <c r="GP201" s="13"/>
      <c r="GQ201" s="13"/>
      <c r="GR201" s="13"/>
      <c r="GS201" s="13"/>
      <c r="GT201" s="13"/>
      <c r="GU201" s="13"/>
      <c r="GV201" s="13"/>
      <c r="GW201" s="13"/>
      <c r="GX201" s="13"/>
      <c r="GY201" s="13"/>
      <c r="GZ201" s="13"/>
      <c r="HA201" s="13"/>
      <c r="HB201" s="13"/>
      <c r="HC201" s="13"/>
      <c r="HD201" s="13"/>
      <c r="HE201" s="13"/>
      <c r="HF201" s="13"/>
      <c r="HG201" s="13"/>
      <c r="HH201" s="13"/>
      <c r="HI201" s="13"/>
      <c r="HJ201" s="13"/>
      <c r="HK201" s="13"/>
      <c r="HL201" s="13"/>
      <c r="HM201" s="13"/>
      <c r="HN201" s="13"/>
      <c r="HO201" s="13"/>
      <c r="HP201" s="13"/>
      <c r="HQ201" s="13"/>
      <c r="HR201" s="13"/>
      <c r="HS201" s="13"/>
      <c r="HT201" s="13"/>
      <c r="HU201" s="13"/>
      <c r="HV201" s="13"/>
      <c r="HW201" s="13"/>
      <c r="HX201" s="13"/>
      <c r="HY201" s="13"/>
      <c r="HZ201" s="13"/>
      <c r="IA201" s="13"/>
      <c r="IB201" s="13"/>
      <c r="IC201" s="13"/>
      <c r="ID201" s="13"/>
      <c r="IE201" s="13"/>
      <c r="IF201" s="13"/>
      <c r="IG201" s="13"/>
      <c r="IH201" s="13"/>
      <c r="II201" s="13"/>
      <c r="IJ201" s="13"/>
    </row>
    <row r="202" spans="1:244" s="14" customFormat="1" ht="29.25" customHeight="1" x14ac:dyDescent="0.3">
      <c r="A202" s="139" t="s">
        <v>139</v>
      </c>
      <c r="B202" s="174" t="s">
        <v>140</v>
      </c>
      <c r="C202" s="63">
        <f>C205+C210+C217+C203+C212</f>
        <v>26287337.579999998</v>
      </c>
      <c r="D202" s="63">
        <f>D205+D210+D217+D203+D212</f>
        <v>17275672</v>
      </c>
      <c r="E202" s="63">
        <f>E205+E210+E217+E203+E212</f>
        <v>12599137.16</v>
      </c>
      <c r="F202" s="64">
        <f t="shared" si="55"/>
        <v>72.929939628397662</v>
      </c>
      <c r="G202" s="63">
        <f t="shared" si="56"/>
        <v>-4676534.84</v>
      </c>
      <c r="H202" s="63">
        <f>SUM(H217+H210+H205)</f>
        <v>26127330</v>
      </c>
      <c r="I202" s="63">
        <f>SUM(I217+I210+I205)</f>
        <v>24587216.170000002</v>
      </c>
      <c r="J202" s="63">
        <f>SUM(J217+J210+J205)</f>
        <v>8791333.4800000004</v>
      </c>
      <c r="K202" s="73">
        <f t="shared" si="65"/>
        <v>35.755709061226348</v>
      </c>
      <c r="L202" s="63">
        <f t="shared" si="66"/>
        <v>-15795882.690000001</v>
      </c>
      <c r="M202" s="63">
        <f t="shared" si="57"/>
        <v>52414667.579999998</v>
      </c>
      <c r="N202" s="63">
        <f t="shared" si="57"/>
        <v>41862888.170000002</v>
      </c>
      <c r="O202" s="63">
        <f t="shared" si="57"/>
        <v>21390470.640000001</v>
      </c>
      <c r="P202" s="66">
        <f t="shared" si="58"/>
        <v>51.096499967073342</v>
      </c>
      <c r="Q202" s="63">
        <f t="shared" si="59"/>
        <v>-20472417.530000001</v>
      </c>
      <c r="R202" s="15"/>
      <c r="S202" s="15"/>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c r="BI202" s="13"/>
      <c r="BJ202" s="13"/>
      <c r="BK202" s="13"/>
      <c r="BL202" s="13"/>
      <c r="BM202" s="13"/>
      <c r="BN202" s="13"/>
      <c r="BO202" s="13"/>
      <c r="BP202" s="13"/>
      <c r="BQ202" s="13"/>
      <c r="BR202" s="13"/>
      <c r="BS202" s="13"/>
      <c r="BT202" s="13"/>
      <c r="BU202" s="13"/>
      <c r="BV202" s="13"/>
      <c r="BW202" s="13"/>
      <c r="BX202" s="13"/>
      <c r="BY202" s="13"/>
      <c r="BZ202" s="13"/>
      <c r="CA202" s="13"/>
      <c r="CB202" s="13"/>
      <c r="CC202" s="13"/>
      <c r="CD202" s="13"/>
      <c r="CE202" s="13"/>
      <c r="CF202" s="13"/>
      <c r="CG202" s="13"/>
      <c r="CH202" s="13"/>
      <c r="CI202" s="13"/>
      <c r="CJ202" s="13"/>
      <c r="CK202" s="13"/>
      <c r="CL202" s="13"/>
      <c r="CM202" s="13"/>
      <c r="CN202" s="13"/>
      <c r="CO202" s="13"/>
      <c r="CP202" s="13"/>
      <c r="CQ202" s="13"/>
      <c r="CR202" s="13"/>
      <c r="CS202" s="13"/>
      <c r="CT202" s="13"/>
      <c r="CU202" s="13"/>
      <c r="CV202" s="13"/>
      <c r="CW202" s="13"/>
      <c r="CX202" s="13"/>
      <c r="CY202" s="13"/>
      <c r="CZ202" s="13"/>
      <c r="DA202" s="13"/>
      <c r="DB202" s="13"/>
      <c r="DC202" s="13"/>
      <c r="DD202" s="13"/>
      <c r="DE202" s="13"/>
      <c r="DF202" s="13"/>
      <c r="DG202" s="13"/>
      <c r="DH202" s="13"/>
      <c r="DI202" s="13"/>
      <c r="DJ202" s="13"/>
      <c r="DK202" s="13"/>
      <c r="DL202" s="13"/>
      <c r="DM202" s="13"/>
      <c r="DN202" s="13"/>
      <c r="DO202" s="13"/>
      <c r="DP202" s="13"/>
      <c r="DQ202" s="13"/>
      <c r="DR202" s="13"/>
      <c r="DS202" s="13"/>
      <c r="DT202" s="13"/>
      <c r="DU202" s="13"/>
      <c r="DV202" s="13"/>
      <c r="DW202" s="13"/>
      <c r="DX202" s="13"/>
      <c r="DY202" s="13"/>
      <c r="DZ202" s="13"/>
      <c r="EA202" s="13"/>
      <c r="EB202" s="13"/>
      <c r="EC202" s="13"/>
      <c r="ED202" s="13"/>
      <c r="EE202" s="13"/>
      <c r="EF202" s="13"/>
      <c r="EG202" s="13"/>
      <c r="EH202" s="13"/>
      <c r="EI202" s="13"/>
      <c r="EJ202" s="13"/>
      <c r="EK202" s="13"/>
      <c r="EL202" s="13"/>
      <c r="EM202" s="13"/>
      <c r="EN202" s="13"/>
      <c r="EO202" s="13"/>
      <c r="EP202" s="13"/>
      <c r="EQ202" s="13"/>
      <c r="ER202" s="13"/>
      <c r="ES202" s="13"/>
      <c r="ET202" s="13"/>
      <c r="EU202" s="13"/>
      <c r="EV202" s="13"/>
      <c r="EW202" s="13"/>
      <c r="EX202" s="13"/>
      <c r="EY202" s="13"/>
      <c r="EZ202" s="13"/>
      <c r="FA202" s="13"/>
      <c r="FB202" s="13"/>
      <c r="FC202" s="13"/>
      <c r="FD202" s="13"/>
      <c r="FE202" s="13"/>
      <c r="FF202" s="13"/>
      <c r="FG202" s="13"/>
      <c r="FH202" s="13"/>
      <c r="FI202" s="13"/>
      <c r="FJ202" s="13"/>
      <c r="FK202" s="13"/>
      <c r="FL202" s="13"/>
      <c r="FM202" s="13"/>
      <c r="FN202" s="13"/>
      <c r="FO202" s="13"/>
      <c r="FP202" s="13"/>
      <c r="FQ202" s="13"/>
      <c r="FR202" s="13"/>
      <c r="FS202" s="13"/>
      <c r="FT202" s="13"/>
      <c r="FU202" s="13"/>
      <c r="FV202" s="13"/>
      <c r="FW202" s="13"/>
      <c r="FX202" s="13"/>
      <c r="FY202" s="13"/>
      <c r="FZ202" s="13"/>
      <c r="GA202" s="13"/>
      <c r="GB202" s="13"/>
      <c r="GC202" s="13"/>
      <c r="GD202" s="13"/>
      <c r="GE202" s="13"/>
      <c r="GF202" s="13"/>
      <c r="GG202" s="13"/>
      <c r="GH202" s="13"/>
      <c r="GI202" s="13"/>
      <c r="GJ202" s="13"/>
      <c r="GK202" s="13"/>
      <c r="GL202" s="13"/>
      <c r="GM202" s="13"/>
      <c r="GN202" s="13"/>
      <c r="GO202" s="13"/>
      <c r="GP202" s="13"/>
      <c r="GQ202" s="13"/>
      <c r="GR202" s="13"/>
      <c r="GS202" s="13"/>
      <c r="GT202" s="13"/>
      <c r="GU202" s="13"/>
      <c r="GV202" s="13"/>
      <c r="GW202" s="13"/>
      <c r="GX202" s="13"/>
      <c r="GY202" s="13"/>
      <c r="GZ202" s="13"/>
      <c r="HA202" s="13"/>
      <c r="HB202" s="13"/>
      <c r="HC202" s="13"/>
      <c r="HD202" s="13"/>
      <c r="HE202" s="13"/>
      <c r="HF202" s="13"/>
      <c r="HG202" s="13"/>
      <c r="HH202" s="13"/>
      <c r="HI202" s="13"/>
      <c r="HJ202" s="13"/>
      <c r="HK202" s="13"/>
      <c r="HL202" s="13"/>
      <c r="HM202" s="13"/>
      <c r="HN202" s="13"/>
      <c r="HO202" s="13"/>
      <c r="HP202" s="13"/>
      <c r="HQ202" s="13"/>
      <c r="HR202" s="13"/>
      <c r="HS202" s="13"/>
      <c r="HT202" s="13"/>
      <c r="HU202" s="13"/>
      <c r="HV202" s="13"/>
      <c r="HW202" s="13"/>
      <c r="HX202" s="13"/>
      <c r="HY202" s="13"/>
      <c r="HZ202" s="13"/>
      <c r="IA202" s="13"/>
      <c r="IB202" s="13"/>
      <c r="IC202" s="13"/>
      <c r="ID202" s="13"/>
      <c r="IE202" s="13"/>
      <c r="IF202" s="13"/>
      <c r="IG202" s="13"/>
      <c r="IH202" s="13"/>
      <c r="II202" s="13"/>
      <c r="IJ202" s="13"/>
    </row>
    <row r="203" spans="1:244" s="14" customFormat="1" ht="43.5" customHeight="1" x14ac:dyDescent="0.3">
      <c r="A203" s="139" t="s">
        <v>255</v>
      </c>
      <c r="B203" s="145" t="s">
        <v>256</v>
      </c>
      <c r="C203" s="71">
        <f>SUM(C204)</f>
        <v>300000</v>
      </c>
      <c r="D203" s="71">
        <f>SUM(D204)</f>
        <v>34000</v>
      </c>
      <c r="E203" s="71">
        <f>SUM(E204)</f>
        <v>30400</v>
      </c>
      <c r="F203" s="72">
        <f t="shared" si="55"/>
        <v>89.411764705882362</v>
      </c>
      <c r="G203" s="71">
        <f t="shared" si="56"/>
        <v>-3600</v>
      </c>
      <c r="H203" s="63"/>
      <c r="I203" s="63"/>
      <c r="J203" s="63"/>
      <c r="K203" s="73"/>
      <c r="L203" s="63"/>
      <c r="M203" s="71">
        <f t="shared" si="57"/>
        <v>300000</v>
      </c>
      <c r="N203" s="71">
        <f t="shared" si="57"/>
        <v>34000</v>
      </c>
      <c r="O203" s="71">
        <f t="shared" si="57"/>
        <v>30400</v>
      </c>
      <c r="P203" s="74">
        <f t="shared" si="58"/>
        <v>89.411764705882362</v>
      </c>
      <c r="Q203" s="71">
        <f t="shared" si="59"/>
        <v>-3600</v>
      </c>
      <c r="R203" s="15"/>
      <c r="S203" s="15"/>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c r="BH203" s="13"/>
      <c r="BI203" s="13"/>
      <c r="BJ203" s="13"/>
      <c r="BK203" s="13"/>
      <c r="BL203" s="13"/>
      <c r="BM203" s="13"/>
      <c r="BN203" s="13"/>
      <c r="BO203" s="13"/>
      <c r="BP203" s="13"/>
      <c r="BQ203" s="13"/>
      <c r="BR203" s="13"/>
      <c r="BS203" s="13"/>
      <c r="BT203" s="13"/>
      <c r="BU203" s="13"/>
      <c r="BV203" s="13"/>
      <c r="BW203" s="13"/>
      <c r="BX203" s="13"/>
      <c r="BY203" s="13"/>
      <c r="BZ203" s="13"/>
      <c r="CA203" s="13"/>
      <c r="CB203" s="13"/>
      <c r="CC203" s="13"/>
      <c r="CD203" s="13"/>
      <c r="CE203" s="13"/>
      <c r="CF203" s="13"/>
      <c r="CG203" s="13"/>
      <c r="CH203" s="13"/>
      <c r="CI203" s="13"/>
      <c r="CJ203" s="13"/>
      <c r="CK203" s="13"/>
      <c r="CL203" s="13"/>
      <c r="CM203" s="13"/>
      <c r="CN203" s="13"/>
      <c r="CO203" s="13"/>
      <c r="CP203" s="13"/>
      <c r="CQ203" s="13"/>
      <c r="CR203" s="13"/>
      <c r="CS203" s="13"/>
      <c r="CT203" s="13"/>
      <c r="CU203" s="13"/>
      <c r="CV203" s="13"/>
      <c r="CW203" s="13"/>
      <c r="CX203" s="13"/>
      <c r="CY203" s="13"/>
      <c r="CZ203" s="13"/>
      <c r="DA203" s="13"/>
      <c r="DB203" s="13"/>
      <c r="DC203" s="13"/>
      <c r="DD203" s="13"/>
      <c r="DE203" s="13"/>
      <c r="DF203" s="13"/>
      <c r="DG203" s="13"/>
      <c r="DH203" s="13"/>
      <c r="DI203" s="13"/>
      <c r="DJ203" s="13"/>
      <c r="DK203" s="13"/>
      <c r="DL203" s="13"/>
      <c r="DM203" s="13"/>
      <c r="DN203" s="13"/>
      <c r="DO203" s="13"/>
      <c r="DP203" s="13"/>
      <c r="DQ203" s="13"/>
      <c r="DR203" s="13"/>
      <c r="DS203" s="13"/>
      <c r="DT203" s="13"/>
      <c r="DU203" s="13"/>
      <c r="DV203" s="13"/>
      <c r="DW203" s="13"/>
      <c r="DX203" s="13"/>
      <c r="DY203" s="13"/>
      <c r="DZ203" s="13"/>
      <c r="EA203" s="13"/>
      <c r="EB203" s="13"/>
      <c r="EC203" s="13"/>
      <c r="ED203" s="13"/>
      <c r="EE203" s="13"/>
      <c r="EF203" s="13"/>
      <c r="EG203" s="13"/>
      <c r="EH203" s="13"/>
      <c r="EI203" s="13"/>
      <c r="EJ203" s="13"/>
      <c r="EK203" s="13"/>
      <c r="EL203" s="13"/>
      <c r="EM203" s="13"/>
      <c r="EN203" s="13"/>
      <c r="EO203" s="13"/>
      <c r="EP203" s="13"/>
      <c r="EQ203" s="13"/>
      <c r="ER203" s="13"/>
      <c r="ES203" s="13"/>
      <c r="ET203" s="13"/>
      <c r="EU203" s="13"/>
      <c r="EV203" s="13"/>
      <c r="EW203" s="13"/>
      <c r="EX203" s="13"/>
      <c r="EY203" s="13"/>
      <c r="EZ203" s="13"/>
      <c r="FA203" s="13"/>
      <c r="FB203" s="13"/>
      <c r="FC203" s="13"/>
      <c r="FD203" s="13"/>
      <c r="FE203" s="13"/>
      <c r="FF203" s="13"/>
      <c r="FG203" s="13"/>
      <c r="FH203" s="13"/>
      <c r="FI203" s="13"/>
      <c r="FJ203" s="13"/>
      <c r="FK203" s="13"/>
      <c r="FL203" s="13"/>
      <c r="FM203" s="13"/>
      <c r="FN203" s="13"/>
      <c r="FO203" s="13"/>
      <c r="FP203" s="13"/>
      <c r="FQ203" s="13"/>
      <c r="FR203" s="13"/>
      <c r="FS203" s="13"/>
      <c r="FT203" s="13"/>
      <c r="FU203" s="13"/>
      <c r="FV203" s="13"/>
      <c r="FW203" s="13"/>
      <c r="FX203" s="13"/>
      <c r="FY203" s="13"/>
      <c r="FZ203" s="13"/>
      <c r="GA203" s="13"/>
      <c r="GB203" s="13"/>
      <c r="GC203" s="13"/>
      <c r="GD203" s="13"/>
      <c r="GE203" s="13"/>
      <c r="GF203" s="13"/>
      <c r="GG203" s="13"/>
      <c r="GH203" s="13"/>
      <c r="GI203" s="13"/>
      <c r="GJ203" s="13"/>
      <c r="GK203" s="13"/>
      <c r="GL203" s="13"/>
      <c r="GM203" s="13"/>
      <c r="GN203" s="13"/>
      <c r="GO203" s="13"/>
      <c r="GP203" s="13"/>
      <c r="GQ203" s="13"/>
      <c r="GR203" s="13"/>
      <c r="GS203" s="13"/>
      <c r="GT203" s="13"/>
      <c r="GU203" s="13"/>
      <c r="GV203" s="13"/>
      <c r="GW203" s="13"/>
      <c r="GX203" s="13"/>
      <c r="GY203" s="13"/>
      <c r="GZ203" s="13"/>
      <c r="HA203" s="13"/>
      <c r="HB203" s="13"/>
      <c r="HC203" s="13"/>
      <c r="HD203" s="13"/>
      <c r="HE203" s="13"/>
      <c r="HF203" s="13"/>
      <c r="HG203" s="13"/>
      <c r="HH203" s="13"/>
      <c r="HI203" s="13"/>
      <c r="HJ203" s="13"/>
      <c r="HK203" s="13"/>
      <c r="HL203" s="13"/>
      <c r="HM203" s="13"/>
      <c r="HN203" s="13"/>
      <c r="HO203" s="13"/>
      <c r="HP203" s="13"/>
      <c r="HQ203" s="13"/>
      <c r="HR203" s="13"/>
      <c r="HS203" s="13"/>
      <c r="HT203" s="13"/>
      <c r="HU203" s="13"/>
      <c r="HV203" s="13"/>
      <c r="HW203" s="13"/>
      <c r="HX203" s="13"/>
      <c r="HY203" s="13"/>
      <c r="HZ203" s="13"/>
      <c r="IA203" s="13"/>
      <c r="IB203" s="13"/>
      <c r="IC203" s="13"/>
      <c r="ID203" s="13"/>
      <c r="IE203" s="13"/>
      <c r="IF203" s="13"/>
      <c r="IG203" s="13"/>
      <c r="IH203" s="13"/>
      <c r="II203" s="13"/>
      <c r="IJ203" s="13"/>
    </row>
    <row r="204" spans="1:244" s="14" customFormat="1" ht="30" customHeight="1" x14ac:dyDescent="0.3">
      <c r="A204" s="55" t="s">
        <v>257</v>
      </c>
      <c r="B204" s="61" t="s">
        <v>258</v>
      </c>
      <c r="C204" s="67">
        <v>300000</v>
      </c>
      <c r="D204" s="67">
        <v>34000</v>
      </c>
      <c r="E204" s="67">
        <v>30400</v>
      </c>
      <c r="F204" s="68">
        <f t="shared" si="55"/>
        <v>89.411764705882362</v>
      </c>
      <c r="G204" s="67">
        <f t="shared" si="56"/>
        <v>-3600</v>
      </c>
      <c r="H204" s="63"/>
      <c r="I204" s="63"/>
      <c r="J204" s="63"/>
      <c r="K204" s="73"/>
      <c r="L204" s="63"/>
      <c r="M204" s="67">
        <f t="shared" si="57"/>
        <v>300000</v>
      </c>
      <c r="N204" s="67">
        <f t="shared" si="57"/>
        <v>34000</v>
      </c>
      <c r="O204" s="67">
        <f t="shared" si="57"/>
        <v>30400</v>
      </c>
      <c r="P204" s="70">
        <f t="shared" si="58"/>
        <v>89.411764705882362</v>
      </c>
      <c r="Q204" s="67">
        <f t="shared" si="59"/>
        <v>-3600</v>
      </c>
      <c r="R204" s="15"/>
      <c r="S204" s="15"/>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c r="BI204" s="13"/>
      <c r="BJ204" s="13"/>
      <c r="BK204" s="13"/>
      <c r="BL204" s="13"/>
      <c r="BM204" s="13"/>
      <c r="BN204" s="13"/>
      <c r="BO204" s="13"/>
      <c r="BP204" s="13"/>
      <c r="BQ204" s="13"/>
      <c r="BR204" s="13"/>
      <c r="BS204" s="13"/>
      <c r="BT204" s="13"/>
      <c r="BU204" s="13"/>
      <c r="BV204" s="13"/>
      <c r="BW204" s="13"/>
      <c r="BX204" s="13"/>
      <c r="BY204" s="13"/>
      <c r="BZ204" s="13"/>
      <c r="CA204" s="13"/>
      <c r="CB204" s="13"/>
      <c r="CC204" s="13"/>
      <c r="CD204" s="13"/>
      <c r="CE204" s="13"/>
      <c r="CF204" s="13"/>
      <c r="CG204" s="13"/>
      <c r="CH204" s="13"/>
      <c r="CI204" s="13"/>
      <c r="CJ204" s="13"/>
      <c r="CK204" s="13"/>
      <c r="CL204" s="13"/>
      <c r="CM204" s="13"/>
      <c r="CN204" s="13"/>
      <c r="CO204" s="13"/>
      <c r="CP204" s="13"/>
      <c r="CQ204" s="13"/>
      <c r="CR204" s="13"/>
      <c r="CS204" s="13"/>
      <c r="CT204" s="13"/>
      <c r="CU204" s="13"/>
      <c r="CV204" s="13"/>
      <c r="CW204" s="13"/>
      <c r="CX204" s="13"/>
      <c r="CY204" s="13"/>
      <c r="CZ204" s="13"/>
      <c r="DA204" s="13"/>
      <c r="DB204" s="13"/>
      <c r="DC204" s="13"/>
      <c r="DD204" s="13"/>
      <c r="DE204" s="13"/>
      <c r="DF204" s="13"/>
      <c r="DG204" s="13"/>
      <c r="DH204" s="13"/>
      <c r="DI204" s="13"/>
      <c r="DJ204" s="13"/>
      <c r="DK204" s="13"/>
      <c r="DL204" s="13"/>
      <c r="DM204" s="13"/>
      <c r="DN204" s="13"/>
      <c r="DO204" s="13"/>
      <c r="DP204" s="13"/>
      <c r="DQ204" s="13"/>
      <c r="DR204" s="13"/>
      <c r="DS204" s="13"/>
      <c r="DT204" s="13"/>
      <c r="DU204" s="13"/>
      <c r="DV204" s="13"/>
      <c r="DW204" s="13"/>
      <c r="DX204" s="13"/>
      <c r="DY204" s="13"/>
      <c r="DZ204" s="13"/>
      <c r="EA204" s="13"/>
      <c r="EB204" s="13"/>
      <c r="EC204" s="13"/>
      <c r="ED204" s="13"/>
      <c r="EE204" s="13"/>
      <c r="EF204" s="13"/>
      <c r="EG204" s="13"/>
      <c r="EH204" s="13"/>
      <c r="EI204" s="13"/>
      <c r="EJ204" s="13"/>
      <c r="EK204" s="13"/>
      <c r="EL204" s="13"/>
      <c r="EM204" s="13"/>
      <c r="EN204" s="13"/>
      <c r="EO204" s="13"/>
      <c r="EP204" s="13"/>
      <c r="EQ204" s="13"/>
      <c r="ER204" s="13"/>
      <c r="ES204" s="13"/>
      <c r="ET204" s="13"/>
      <c r="EU204" s="13"/>
      <c r="EV204" s="13"/>
      <c r="EW204" s="13"/>
      <c r="EX204" s="13"/>
      <c r="EY204" s="13"/>
      <c r="EZ204" s="13"/>
      <c r="FA204" s="13"/>
      <c r="FB204" s="13"/>
      <c r="FC204" s="13"/>
      <c r="FD204" s="13"/>
      <c r="FE204" s="13"/>
      <c r="FF204" s="13"/>
      <c r="FG204" s="13"/>
      <c r="FH204" s="13"/>
      <c r="FI204" s="13"/>
      <c r="FJ204" s="13"/>
      <c r="FK204" s="13"/>
      <c r="FL204" s="13"/>
      <c r="FM204" s="13"/>
      <c r="FN204" s="13"/>
      <c r="FO204" s="13"/>
      <c r="FP204" s="13"/>
      <c r="FQ204" s="13"/>
      <c r="FR204" s="13"/>
      <c r="FS204" s="13"/>
      <c r="FT204" s="13"/>
      <c r="FU204" s="13"/>
      <c r="FV204" s="13"/>
      <c r="FW204" s="13"/>
      <c r="FX204" s="13"/>
      <c r="FY204" s="13"/>
      <c r="FZ204" s="13"/>
      <c r="GA204" s="13"/>
      <c r="GB204" s="13"/>
      <c r="GC204" s="13"/>
      <c r="GD204" s="13"/>
      <c r="GE204" s="13"/>
      <c r="GF204" s="13"/>
      <c r="GG204" s="13"/>
      <c r="GH204" s="13"/>
      <c r="GI204" s="13"/>
      <c r="GJ204" s="13"/>
      <c r="GK204" s="13"/>
      <c r="GL204" s="13"/>
      <c r="GM204" s="13"/>
      <c r="GN204" s="13"/>
      <c r="GO204" s="13"/>
      <c r="GP204" s="13"/>
      <c r="GQ204" s="13"/>
      <c r="GR204" s="13"/>
      <c r="GS204" s="13"/>
      <c r="GT204" s="13"/>
      <c r="GU204" s="13"/>
      <c r="GV204" s="13"/>
      <c r="GW204" s="13"/>
      <c r="GX204" s="13"/>
      <c r="GY204" s="13"/>
      <c r="GZ204" s="13"/>
      <c r="HA204" s="13"/>
      <c r="HB204" s="13"/>
      <c r="HC204" s="13"/>
      <c r="HD204" s="13"/>
      <c r="HE204" s="13"/>
      <c r="HF204" s="13"/>
      <c r="HG204" s="13"/>
      <c r="HH204" s="13"/>
      <c r="HI204" s="13"/>
      <c r="HJ204" s="13"/>
      <c r="HK204" s="13"/>
      <c r="HL204" s="13"/>
      <c r="HM204" s="13"/>
      <c r="HN204" s="13"/>
      <c r="HO204" s="13"/>
      <c r="HP204" s="13"/>
      <c r="HQ204" s="13"/>
      <c r="HR204" s="13"/>
      <c r="HS204" s="13"/>
      <c r="HT204" s="13"/>
      <c r="HU204" s="13"/>
      <c r="HV204" s="13"/>
      <c r="HW204" s="13"/>
      <c r="HX204" s="13"/>
      <c r="HY204" s="13"/>
      <c r="HZ204" s="13"/>
      <c r="IA204" s="13"/>
      <c r="IB204" s="13"/>
      <c r="IC204" s="13"/>
      <c r="ID204" s="13"/>
      <c r="IE204" s="13"/>
      <c r="IF204" s="13"/>
      <c r="IG204" s="13"/>
      <c r="IH204" s="13"/>
      <c r="II204" s="13"/>
      <c r="IJ204" s="13"/>
    </row>
    <row r="205" spans="1:244" s="14" customFormat="1" ht="33.75" customHeight="1" x14ac:dyDescent="0.3">
      <c r="A205" s="139" t="s">
        <v>67</v>
      </c>
      <c r="B205" s="175" t="s">
        <v>141</v>
      </c>
      <c r="C205" s="71"/>
      <c r="D205" s="71"/>
      <c r="E205" s="71"/>
      <c r="F205" s="68"/>
      <c r="G205" s="71"/>
      <c r="H205" s="71">
        <f>SUM(H206:H209)</f>
        <v>23697326</v>
      </c>
      <c r="I205" s="71">
        <f t="shared" ref="I205:J205" si="69">SUM(I206:I209)</f>
        <v>22222212.170000002</v>
      </c>
      <c r="J205" s="71">
        <f t="shared" si="69"/>
        <v>7424599.4400000004</v>
      </c>
      <c r="K205" s="73">
        <f t="shared" si="65"/>
        <v>33.410712593335838</v>
      </c>
      <c r="L205" s="71">
        <f t="shared" si="66"/>
        <v>-14797612.73</v>
      </c>
      <c r="M205" s="71">
        <f t="shared" si="57"/>
        <v>23697326</v>
      </c>
      <c r="N205" s="71">
        <f t="shared" si="57"/>
        <v>22222212.170000002</v>
      </c>
      <c r="O205" s="71">
        <f t="shared" si="57"/>
        <v>7424599.4400000004</v>
      </c>
      <c r="P205" s="74">
        <f t="shared" si="58"/>
        <v>33.410712593335838</v>
      </c>
      <c r="Q205" s="71">
        <f t="shared" si="59"/>
        <v>-14797612.73</v>
      </c>
      <c r="R205" s="15"/>
      <c r="S205" s="15"/>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c r="BI205" s="13"/>
      <c r="BJ205" s="13"/>
      <c r="BK205" s="13"/>
      <c r="BL205" s="13"/>
      <c r="BM205" s="13"/>
      <c r="BN205" s="13"/>
      <c r="BO205" s="13"/>
      <c r="BP205" s="13"/>
      <c r="BQ205" s="13"/>
      <c r="BR205" s="13"/>
      <c r="BS205" s="13"/>
      <c r="BT205" s="13"/>
      <c r="BU205" s="13"/>
      <c r="BV205" s="13"/>
      <c r="BW205" s="13"/>
      <c r="BX205" s="13"/>
      <c r="BY205" s="13"/>
      <c r="BZ205" s="13"/>
      <c r="CA205" s="13"/>
      <c r="CB205" s="13"/>
      <c r="CC205" s="13"/>
      <c r="CD205" s="13"/>
      <c r="CE205" s="13"/>
      <c r="CF205" s="13"/>
      <c r="CG205" s="13"/>
      <c r="CH205" s="13"/>
      <c r="CI205" s="13"/>
      <c r="CJ205" s="13"/>
      <c r="CK205" s="13"/>
      <c r="CL205" s="13"/>
      <c r="CM205" s="13"/>
      <c r="CN205" s="13"/>
      <c r="CO205" s="13"/>
      <c r="CP205" s="13"/>
      <c r="CQ205" s="13"/>
      <c r="CR205" s="13"/>
      <c r="CS205" s="13"/>
      <c r="CT205" s="13"/>
      <c r="CU205" s="13"/>
      <c r="CV205" s="13"/>
      <c r="CW205" s="13"/>
      <c r="CX205" s="13"/>
      <c r="CY205" s="13"/>
      <c r="CZ205" s="13"/>
      <c r="DA205" s="13"/>
      <c r="DB205" s="13"/>
      <c r="DC205" s="13"/>
      <c r="DD205" s="13"/>
      <c r="DE205" s="13"/>
      <c r="DF205" s="13"/>
      <c r="DG205" s="13"/>
      <c r="DH205" s="13"/>
      <c r="DI205" s="13"/>
      <c r="DJ205" s="13"/>
      <c r="DK205" s="13"/>
      <c r="DL205" s="13"/>
      <c r="DM205" s="13"/>
      <c r="DN205" s="13"/>
      <c r="DO205" s="13"/>
      <c r="DP205" s="13"/>
      <c r="DQ205" s="13"/>
      <c r="DR205" s="13"/>
      <c r="DS205" s="13"/>
      <c r="DT205" s="13"/>
      <c r="DU205" s="13"/>
      <c r="DV205" s="13"/>
      <c r="DW205" s="13"/>
      <c r="DX205" s="13"/>
      <c r="DY205" s="13"/>
      <c r="DZ205" s="13"/>
      <c r="EA205" s="13"/>
      <c r="EB205" s="13"/>
      <c r="EC205" s="13"/>
      <c r="ED205" s="13"/>
      <c r="EE205" s="13"/>
      <c r="EF205" s="13"/>
      <c r="EG205" s="13"/>
      <c r="EH205" s="13"/>
      <c r="EI205" s="13"/>
      <c r="EJ205" s="13"/>
      <c r="EK205" s="13"/>
      <c r="EL205" s="13"/>
      <c r="EM205" s="13"/>
      <c r="EN205" s="13"/>
      <c r="EO205" s="13"/>
      <c r="EP205" s="13"/>
      <c r="EQ205" s="13"/>
      <c r="ER205" s="13"/>
      <c r="ES205" s="13"/>
      <c r="ET205" s="13"/>
      <c r="EU205" s="13"/>
      <c r="EV205" s="13"/>
      <c r="EW205" s="13"/>
      <c r="EX205" s="13"/>
      <c r="EY205" s="13"/>
      <c r="EZ205" s="13"/>
      <c r="FA205" s="13"/>
      <c r="FB205" s="13"/>
      <c r="FC205" s="13"/>
      <c r="FD205" s="13"/>
      <c r="FE205" s="13"/>
      <c r="FF205" s="13"/>
      <c r="FG205" s="13"/>
      <c r="FH205" s="13"/>
      <c r="FI205" s="13"/>
      <c r="FJ205" s="13"/>
      <c r="FK205" s="13"/>
      <c r="FL205" s="13"/>
      <c r="FM205" s="13"/>
      <c r="FN205" s="13"/>
      <c r="FO205" s="13"/>
      <c r="FP205" s="13"/>
      <c r="FQ205" s="13"/>
      <c r="FR205" s="13"/>
      <c r="FS205" s="13"/>
      <c r="FT205" s="13"/>
      <c r="FU205" s="13"/>
      <c r="FV205" s="13"/>
      <c r="FW205" s="13"/>
      <c r="FX205" s="13"/>
      <c r="FY205" s="13"/>
      <c r="FZ205" s="13"/>
      <c r="GA205" s="13"/>
      <c r="GB205" s="13"/>
      <c r="GC205" s="13"/>
      <c r="GD205" s="13"/>
      <c r="GE205" s="13"/>
      <c r="GF205" s="13"/>
      <c r="GG205" s="13"/>
      <c r="GH205" s="13"/>
      <c r="GI205" s="13"/>
      <c r="GJ205" s="13"/>
      <c r="GK205" s="13"/>
      <c r="GL205" s="13"/>
      <c r="GM205" s="13"/>
      <c r="GN205" s="13"/>
      <c r="GO205" s="13"/>
      <c r="GP205" s="13"/>
      <c r="GQ205" s="13"/>
      <c r="GR205" s="13"/>
      <c r="GS205" s="13"/>
      <c r="GT205" s="13"/>
      <c r="GU205" s="13"/>
      <c r="GV205" s="13"/>
      <c r="GW205" s="13"/>
      <c r="GX205" s="13"/>
      <c r="GY205" s="13"/>
      <c r="GZ205" s="13"/>
      <c r="HA205" s="13"/>
      <c r="HB205" s="13"/>
      <c r="HC205" s="13"/>
      <c r="HD205" s="13"/>
      <c r="HE205" s="13"/>
      <c r="HF205" s="13"/>
      <c r="HG205" s="13"/>
      <c r="HH205" s="13"/>
      <c r="HI205" s="13"/>
      <c r="HJ205" s="13"/>
      <c r="HK205" s="13"/>
      <c r="HL205" s="13"/>
      <c r="HM205" s="13"/>
      <c r="HN205" s="13"/>
      <c r="HO205" s="13"/>
      <c r="HP205" s="13"/>
      <c r="HQ205" s="13"/>
      <c r="HR205" s="13"/>
      <c r="HS205" s="13"/>
      <c r="HT205" s="13"/>
      <c r="HU205" s="13"/>
      <c r="HV205" s="13"/>
      <c r="HW205" s="13"/>
      <c r="HX205" s="13"/>
      <c r="HY205" s="13"/>
      <c r="HZ205" s="13"/>
      <c r="IA205" s="13"/>
      <c r="IB205" s="13"/>
      <c r="IC205" s="13"/>
      <c r="ID205" s="13"/>
      <c r="IE205" s="13"/>
      <c r="IF205" s="13"/>
      <c r="IG205" s="13"/>
      <c r="IH205" s="13"/>
      <c r="II205" s="13"/>
      <c r="IJ205" s="13"/>
    </row>
    <row r="206" spans="1:244" s="14" customFormat="1" ht="39" customHeight="1" x14ac:dyDescent="0.3">
      <c r="A206" s="55" t="s">
        <v>261</v>
      </c>
      <c r="B206" s="79" t="s">
        <v>262</v>
      </c>
      <c r="C206" s="71"/>
      <c r="D206" s="71"/>
      <c r="E206" s="71"/>
      <c r="F206" s="68"/>
      <c r="G206" s="63"/>
      <c r="H206" s="67">
        <v>970066</v>
      </c>
      <c r="I206" s="67">
        <v>0</v>
      </c>
      <c r="J206" s="67">
        <v>0</v>
      </c>
      <c r="K206" s="69">
        <v>0</v>
      </c>
      <c r="L206" s="67">
        <f t="shared" si="66"/>
        <v>0</v>
      </c>
      <c r="M206" s="67">
        <f t="shared" si="57"/>
        <v>970066</v>
      </c>
      <c r="N206" s="67">
        <f t="shared" si="57"/>
        <v>0</v>
      </c>
      <c r="O206" s="67">
        <f t="shared" si="57"/>
        <v>0</v>
      </c>
      <c r="P206" s="70" t="e">
        <f t="shared" si="58"/>
        <v>#DIV/0!</v>
      </c>
      <c r="Q206" s="67">
        <f t="shared" si="59"/>
        <v>0</v>
      </c>
      <c r="R206" s="15"/>
      <c r="S206" s="15"/>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c r="BR206" s="13"/>
      <c r="BS206" s="13"/>
      <c r="BT206" s="13"/>
      <c r="BU206" s="13"/>
      <c r="BV206" s="13"/>
      <c r="BW206" s="13"/>
      <c r="BX206" s="13"/>
      <c r="BY206" s="13"/>
      <c r="BZ206" s="13"/>
      <c r="CA206" s="13"/>
      <c r="CB206" s="13"/>
      <c r="CC206" s="13"/>
      <c r="CD206" s="13"/>
      <c r="CE206" s="13"/>
      <c r="CF206" s="13"/>
      <c r="CG206" s="13"/>
      <c r="CH206" s="13"/>
      <c r="CI206" s="13"/>
      <c r="CJ206" s="13"/>
      <c r="CK206" s="13"/>
      <c r="CL206" s="13"/>
      <c r="CM206" s="13"/>
      <c r="CN206" s="13"/>
      <c r="CO206" s="13"/>
      <c r="CP206" s="13"/>
      <c r="CQ206" s="13"/>
      <c r="CR206" s="13"/>
      <c r="CS206" s="13"/>
      <c r="CT206" s="13"/>
      <c r="CU206" s="13"/>
      <c r="CV206" s="13"/>
      <c r="CW206" s="13"/>
      <c r="CX206" s="13"/>
      <c r="CY206" s="13"/>
      <c r="CZ206" s="13"/>
      <c r="DA206" s="13"/>
      <c r="DB206" s="13"/>
      <c r="DC206" s="13"/>
      <c r="DD206" s="13"/>
      <c r="DE206" s="13"/>
      <c r="DF206" s="13"/>
      <c r="DG206" s="13"/>
      <c r="DH206" s="13"/>
      <c r="DI206" s="13"/>
      <c r="DJ206" s="13"/>
      <c r="DK206" s="13"/>
      <c r="DL206" s="13"/>
      <c r="DM206" s="13"/>
      <c r="DN206" s="13"/>
      <c r="DO206" s="13"/>
      <c r="DP206" s="13"/>
      <c r="DQ206" s="13"/>
      <c r="DR206" s="13"/>
      <c r="DS206" s="13"/>
      <c r="DT206" s="13"/>
      <c r="DU206" s="13"/>
      <c r="DV206" s="13"/>
      <c r="DW206" s="13"/>
      <c r="DX206" s="13"/>
      <c r="DY206" s="13"/>
      <c r="DZ206" s="13"/>
      <c r="EA206" s="13"/>
      <c r="EB206" s="13"/>
      <c r="EC206" s="13"/>
      <c r="ED206" s="13"/>
      <c r="EE206" s="13"/>
      <c r="EF206" s="13"/>
      <c r="EG206" s="13"/>
      <c r="EH206" s="13"/>
      <c r="EI206" s="13"/>
      <c r="EJ206" s="13"/>
      <c r="EK206" s="13"/>
      <c r="EL206" s="13"/>
      <c r="EM206" s="13"/>
      <c r="EN206" s="13"/>
      <c r="EO206" s="13"/>
      <c r="EP206" s="13"/>
      <c r="EQ206" s="13"/>
      <c r="ER206" s="13"/>
      <c r="ES206" s="13"/>
      <c r="ET206" s="13"/>
      <c r="EU206" s="13"/>
      <c r="EV206" s="13"/>
      <c r="EW206" s="13"/>
      <c r="EX206" s="13"/>
      <c r="EY206" s="13"/>
      <c r="EZ206" s="13"/>
      <c r="FA206" s="13"/>
      <c r="FB206" s="13"/>
      <c r="FC206" s="13"/>
      <c r="FD206" s="13"/>
      <c r="FE206" s="13"/>
      <c r="FF206" s="13"/>
      <c r="FG206" s="13"/>
      <c r="FH206" s="13"/>
      <c r="FI206" s="13"/>
      <c r="FJ206" s="13"/>
      <c r="FK206" s="13"/>
      <c r="FL206" s="13"/>
      <c r="FM206" s="13"/>
      <c r="FN206" s="13"/>
      <c r="FO206" s="13"/>
      <c r="FP206" s="13"/>
      <c r="FQ206" s="13"/>
      <c r="FR206" s="13"/>
      <c r="FS206" s="13"/>
      <c r="FT206" s="13"/>
      <c r="FU206" s="13"/>
      <c r="FV206" s="13"/>
      <c r="FW206" s="13"/>
      <c r="FX206" s="13"/>
      <c r="FY206" s="13"/>
      <c r="FZ206" s="13"/>
      <c r="GA206" s="13"/>
      <c r="GB206" s="13"/>
      <c r="GC206" s="13"/>
      <c r="GD206" s="13"/>
      <c r="GE206" s="13"/>
      <c r="GF206" s="13"/>
      <c r="GG206" s="13"/>
      <c r="GH206" s="13"/>
      <c r="GI206" s="13"/>
      <c r="GJ206" s="13"/>
      <c r="GK206" s="13"/>
      <c r="GL206" s="13"/>
      <c r="GM206" s="13"/>
      <c r="GN206" s="13"/>
      <c r="GO206" s="13"/>
      <c r="GP206" s="13"/>
      <c r="GQ206" s="13"/>
      <c r="GR206" s="13"/>
      <c r="GS206" s="13"/>
      <c r="GT206" s="13"/>
      <c r="GU206" s="13"/>
      <c r="GV206" s="13"/>
      <c r="GW206" s="13"/>
      <c r="GX206" s="13"/>
      <c r="GY206" s="13"/>
      <c r="GZ206" s="13"/>
      <c r="HA206" s="13"/>
      <c r="HB206" s="13"/>
      <c r="HC206" s="13"/>
      <c r="HD206" s="13"/>
      <c r="HE206" s="13"/>
      <c r="HF206" s="13"/>
      <c r="HG206" s="13"/>
      <c r="HH206" s="13"/>
      <c r="HI206" s="13"/>
      <c r="HJ206" s="13"/>
      <c r="HK206" s="13"/>
      <c r="HL206" s="13"/>
      <c r="HM206" s="13"/>
      <c r="HN206" s="13"/>
      <c r="HO206" s="13"/>
      <c r="HP206" s="13"/>
      <c r="HQ206" s="13"/>
      <c r="HR206" s="13"/>
      <c r="HS206" s="13"/>
      <c r="HT206" s="13"/>
      <c r="HU206" s="13"/>
      <c r="HV206" s="13"/>
      <c r="HW206" s="13"/>
      <c r="HX206" s="13"/>
      <c r="HY206" s="13"/>
      <c r="HZ206" s="13"/>
      <c r="IA206" s="13"/>
      <c r="IB206" s="13"/>
      <c r="IC206" s="13"/>
      <c r="ID206" s="13"/>
      <c r="IE206" s="13"/>
      <c r="IF206" s="13"/>
      <c r="IG206" s="13"/>
      <c r="IH206" s="13"/>
      <c r="II206" s="13"/>
      <c r="IJ206" s="13"/>
    </row>
    <row r="207" spans="1:244" s="14" customFormat="1" ht="39" customHeight="1" x14ac:dyDescent="0.3">
      <c r="A207" s="55" t="s">
        <v>407</v>
      </c>
      <c r="B207" s="79" t="s">
        <v>408</v>
      </c>
      <c r="C207" s="71"/>
      <c r="D207" s="71"/>
      <c r="E207" s="71"/>
      <c r="F207" s="68"/>
      <c r="G207" s="63"/>
      <c r="H207" s="67">
        <v>2684900</v>
      </c>
      <c r="I207" s="67">
        <v>2684900</v>
      </c>
      <c r="J207" s="67">
        <v>0</v>
      </c>
      <c r="K207" s="69">
        <f t="shared" si="65"/>
        <v>0</v>
      </c>
      <c r="L207" s="67">
        <f t="shared" si="66"/>
        <v>-2684900</v>
      </c>
      <c r="M207" s="67"/>
      <c r="N207" s="67"/>
      <c r="O207" s="67"/>
      <c r="P207" s="70"/>
      <c r="Q207" s="67"/>
      <c r="R207" s="15"/>
      <c r="S207" s="15"/>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3"/>
      <c r="BC207" s="13"/>
      <c r="BD207" s="13"/>
      <c r="BE207" s="13"/>
      <c r="BF207" s="13"/>
      <c r="BG207" s="13"/>
      <c r="BH207" s="13"/>
      <c r="BI207" s="13"/>
      <c r="BJ207" s="13"/>
      <c r="BK207" s="13"/>
      <c r="BL207" s="13"/>
      <c r="BM207" s="13"/>
      <c r="BN207" s="13"/>
      <c r="BO207" s="13"/>
      <c r="BP207" s="13"/>
      <c r="BQ207" s="13"/>
      <c r="BR207" s="13"/>
      <c r="BS207" s="13"/>
      <c r="BT207" s="13"/>
      <c r="BU207" s="13"/>
      <c r="BV207" s="13"/>
      <c r="BW207" s="13"/>
      <c r="BX207" s="13"/>
      <c r="BY207" s="13"/>
      <c r="BZ207" s="13"/>
      <c r="CA207" s="13"/>
      <c r="CB207" s="13"/>
      <c r="CC207" s="13"/>
      <c r="CD207" s="13"/>
      <c r="CE207" s="13"/>
      <c r="CF207" s="13"/>
      <c r="CG207" s="13"/>
      <c r="CH207" s="13"/>
      <c r="CI207" s="13"/>
      <c r="CJ207" s="13"/>
      <c r="CK207" s="13"/>
      <c r="CL207" s="13"/>
      <c r="CM207" s="13"/>
      <c r="CN207" s="13"/>
      <c r="CO207" s="13"/>
      <c r="CP207" s="13"/>
      <c r="CQ207" s="13"/>
      <c r="CR207" s="13"/>
      <c r="CS207" s="13"/>
      <c r="CT207" s="13"/>
      <c r="CU207" s="13"/>
      <c r="CV207" s="13"/>
      <c r="CW207" s="13"/>
      <c r="CX207" s="13"/>
      <c r="CY207" s="13"/>
      <c r="CZ207" s="13"/>
      <c r="DA207" s="13"/>
      <c r="DB207" s="13"/>
      <c r="DC207" s="13"/>
      <c r="DD207" s="13"/>
      <c r="DE207" s="13"/>
      <c r="DF207" s="13"/>
      <c r="DG207" s="13"/>
      <c r="DH207" s="13"/>
      <c r="DI207" s="13"/>
      <c r="DJ207" s="13"/>
      <c r="DK207" s="13"/>
      <c r="DL207" s="13"/>
      <c r="DM207" s="13"/>
      <c r="DN207" s="13"/>
      <c r="DO207" s="13"/>
      <c r="DP207" s="13"/>
      <c r="DQ207" s="13"/>
      <c r="DR207" s="13"/>
      <c r="DS207" s="13"/>
      <c r="DT207" s="13"/>
      <c r="DU207" s="13"/>
      <c r="DV207" s="13"/>
      <c r="DW207" s="13"/>
      <c r="DX207" s="13"/>
      <c r="DY207" s="13"/>
      <c r="DZ207" s="13"/>
      <c r="EA207" s="13"/>
      <c r="EB207" s="13"/>
      <c r="EC207" s="13"/>
      <c r="ED207" s="13"/>
      <c r="EE207" s="13"/>
      <c r="EF207" s="13"/>
      <c r="EG207" s="13"/>
      <c r="EH207" s="13"/>
      <c r="EI207" s="13"/>
      <c r="EJ207" s="13"/>
      <c r="EK207" s="13"/>
      <c r="EL207" s="13"/>
      <c r="EM207" s="13"/>
      <c r="EN207" s="13"/>
      <c r="EO207" s="13"/>
      <c r="EP207" s="13"/>
      <c r="EQ207" s="13"/>
      <c r="ER207" s="13"/>
      <c r="ES207" s="13"/>
      <c r="ET207" s="13"/>
      <c r="EU207" s="13"/>
      <c r="EV207" s="13"/>
      <c r="EW207" s="13"/>
      <c r="EX207" s="13"/>
      <c r="EY207" s="13"/>
      <c r="EZ207" s="13"/>
      <c r="FA207" s="13"/>
      <c r="FB207" s="13"/>
      <c r="FC207" s="13"/>
      <c r="FD207" s="13"/>
      <c r="FE207" s="13"/>
      <c r="FF207" s="13"/>
      <c r="FG207" s="13"/>
      <c r="FH207" s="13"/>
      <c r="FI207" s="13"/>
      <c r="FJ207" s="13"/>
      <c r="FK207" s="13"/>
      <c r="FL207" s="13"/>
      <c r="FM207" s="13"/>
      <c r="FN207" s="13"/>
      <c r="FO207" s="13"/>
      <c r="FP207" s="13"/>
      <c r="FQ207" s="13"/>
      <c r="FR207" s="13"/>
      <c r="FS207" s="13"/>
      <c r="FT207" s="13"/>
      <c r="FU207" s="13"/>
      <c r="FV207" s="13"/>
      <c r="FW207" s="13"/>
      <c r="FX207" s="13"/>
      <c r="FY207" s="13"/>
      <c r="FZ207" s="13"/>
      <c r="GA207" s="13"/>
      <c r="GB207" s="13"/>
      <c r="GC207" s="13"/>
      <c r="GD207" s="13"/>
      <c r="GE207" s="13"/>
      <c r="GF207" s="13"/>
      <c r="GG207" s="13"/>
      <c r="GH207" s="13"/>
      <c r="GI207" s="13"/>
      <c r="GJ207" s="13"/>
      <c r="GK207" s="13"/>
      <c r="GL207" s="13"/>
      <c r="GM207" s="13"/>
      <c r="GN207" s="13"/>
      <c r="GO207" s="13"/>
      <c r="GP207" s="13"/>
      <c r="GQ207" s="13"/>
      <c r="GR207" s="13"/>
      <c r="GS207" s="13"/>
      <c r="GT207" s="13"/>
      <c r="GU207" s="13"/>
      <c r="GV207" s="13"/>
      <c r="GW207" s="13"/>
      <c r="GX207" s="13"/>
      <c r="GY207" s="13"/>
      <c r="GZ207" s="13"/>
      <c r="HA207" s="13"/>
      <c r="HB207" s="13"/>
      <c r="HC207" s="13"/>
      <c r="HD207" s="13"/>
      <c r="HE207" s="13"/>
      <c r="HF207" s="13"/>
      <c r="HG207" s="13"/>
      <c r="HH207" s="13"/>
      <c r="HI207" s="13"/>
      <c r="HJ207" s="13"/>
      <c r="HK207" s="13"/>
      <c r="HL207" s="13"/>
      <c r="HM207" s="13"/>
      <c r="HN207" s="13"/>
      <c r="HO207" s="13"/>
      <c r="HP207" s="13"/>
      <c r="HQ207" s="13"/>
      <c r="HR207" s="13"/>
      <c r="HS207" s="13"/>
      <c r="HT207" s="13"/>
      <c r="HU207" s="13"/>
      <c r="HV207" s="13"/>
      <c r="HW207" s="13"/>
      <c r="HX207" s="13"/>
      <c r="HY207" s="13"/>
      <c r="HZ207" s="13"/>
      <c r="IA207" s="13"/>
      <c r="IB207" s="13"/>
      <c r="IC207" s="13"/>
      <c r="ID207" s="13"/>
      <c r="IE207" s="13"/>
      <c r="IF207" s="13"/>
      <c r="IG207" s="13"/>
      <c r="IH207" s="13"/>
      <c r="II207" s="13"/>
      <c r="IJ207" s="13"/>
    </row>
    <row r="208" spans="1:244" s="14" customFormat="1" ht="39" customHeight="1" x14ac:dyDescent="0.3">
      <c r="A208" s="55" t="s">
        <v>409</v>
      </c>
      <c r="B208" s="79" t="s">
        <v>410</v>
      </c>
      <c r="C208" s="71"/>
      <c r="D208" s="71"/>
      <c r="E208" s="71"/>
      <c r="F208" s="68"/>
      <c r="G208" s="63"/>
      <c r="H208" s="67">
        <v>19759387</v>
      </c>
      <c r="I208" s="67">
        <v>19254339.170000002</v>
      </c>
      <c r="J208" s="67">
        <v>7424599.4400000004</v>
      </c>
      <c r="K208" s="69">
        <f t="shared" si="65"/>
        <v>38.560655727765493</v>
      </c>
      <c r="L208" s="67">
        <f t="shared" si="66"/>
        <v>-11829739.73</v>
      </c>
      <c r="M208" s="67"/>
      <c r="N208" s="67"/>
      <c r="O208" s="67"/>
      <c r="P208" s="70"/>
      <c r="Q208" s="67"/>
      <c r="R208" s="15"/>
      <c r="S208" s="15"/>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c r="BF208" s="13"/>
      <c r="BG208" s="13"/>
      <c r="BH208" s="13"/>
      <c r="BI208" s="13"/>
      <c r="BJ208" s="13"/>
      <c r="BK208" s="13"/>
      <c r="BL208" s="13"/>
      <c r="BM208" s="13"/>
      <c r="BN208" s="13"/>
      <c r="BO208" s="13"/>
      <c r="BP208" s="13"/>
      <c r="BQ208" s="13"/>
      <c r="BR208" s="13"/>
      <c r="BS208" s="13"/>
      <c r="BT208" s="13"/>
      <c r="BU208" s="13"/>
      <c r="BV208" s="13"/>
      <c r="BW208" s="13"/>
      <c r="BX208" s="13"/>
      <c r="BY208" s="13"/>
      <c r="BZ208" s="13"/>
      <c r="CA208" s="13"/>
      <c r="CB208" s="13"/>
      <c r="CC208" s="13"/>
      <c r="CD208" s="13"/>
      <c r="CE208" s="13"/>
      <c r="CF208" s="13"/>
      <c r="CG208" s="13"/>
      <c r="CH208" s="13"/>
      <c r="CI208" s="13"/>
      <c r="CJ208" s="13"/>
      <c r="CK208" s="13"/>
      <c r="CL208" s="13"/>
      <c r="CM208" s="13"/>
      <c r="CN208" s="13"/>
      <c r="CO208" s="13"/>
      <c r="CP208" s="13"/>
      <c r="CQ208" s="13"/>
      <c r="CR208" s="13"/>
      <c r="CS208" s="13"/>
      <c r="CT208" s="13"/>
      <c r="CU208" s="13"/>
      <c r="CV208" s="13"/>
      <c r="CW208" s="13"/>
      <c r="CX208" s="13"/>
      <c r="CY208" s="13"/>
      <c r="CZ208" s="13"/>
      <c r="DA208" s="13"/>
      <c r="DB208" s="13"/>
      <c r="DC208" s="13"/>
      <c r="DD208" s="13"/>
      <c r="DE208" s="13"/>
      <c r="DF208" s="13"/>
      <c r="DG208" s="13"/>
      <c r="DH208" s="13"/>
      <c r="DI208" s="13"/>
      <c r="DJ208" s="13"/>
      <c r="DK208" s="13"/>
      <c r="DL208" s="13"/>
      <c r="DM208" s="13"/>
      <c r="DN208" s="13"/>
      <c r="DO208" s="13"/>
      <c r="DP208" s="13"/>
      <c r="DQ208" s="13"/>
      <c r="DR208" s="13"/>
      <c r="DS208" s="13"/>
      <c r="DT208" s="13"/>
      <c r="DU208" s="13"/>
      <c r="DV208" s="13"/>
      <c r="DW208" s="13"/>
      <c r="DX208" s="13"/>
      <c r="DY208" s="13"/>
      <c r="DZ208" s="13"/>
      <c r="EA208" s="13"/>
      <c r="EB208" s="13"/>
      <c r="EC208" s="13"/>
      <c r="ED208" s="13"/>
      <c r="EE208" s="13"/>
      <c r="EF208" s="13"/>
      <c r="EG208" s="13"/>
      <c r="EH208" s="13"/>
      <c r="EI208" s="13"/>
      <c r="EJ208" s="13"/>
      <c r="EK208" s="13"/>
      <c r="EL208" s="13"/>
      <c r="EM208" s="13"/>
      <c r="EN208" s="13"/>
      <c r="EO208" s="13"/>
      <c r="EP208" s="13"/>
      <c r="EQ208" s="13"/>
      <c r="ER208" s="13"/>
      <c r="ES208" s="13"/>
      <c r="ET208" s="13"/>
      <c r="EU208" s="13"/>
      <c r="EV208" s="13"/>
      <c r="EW208" s="13"/>
      <c r="EX208" s="13"/>
      <c r="EY208" s="13"/>
      <c r="EZ208" s="13"/>
      <c r="FA208" s="13"/>
      <c r="FB208" s="13"/>
      <c r="FC208" s="13"/>
      <c r="FD208" s="13"/>
      <c r="FE208" s="13"/>
      <c r="FF208" s="13"/>
      <c r="FG208" s="13"/>
      <c r="FH208" s="13"/>
      <c r="FI208" s="13"/>
      <c r="FJ208" s="13"/>
      <c r="FK208" s="13"/>
      <c r="FL208" s="13"/>
      <c r="FM208" s="13"/>
      <c r="FN208" s="13"/>
      <c r="FO208" s="13"/>
      <c r="FP208" s="13"/>
      <c r="FQ208" s="13"/>
      <c r="FR208" s="13"/>
      <c r="FS208" s="13"/>
      <c r="FT208" s="13"/>
      <c r="FU208" s="13"/>
      <c r="FV208" s="13"/>
      <c r="FW208" s="13"/>
      <c r="FX208" s="13"/>
      <c r="FY208" s="13"/>
      <c r="FZ208" s="13"/>
      <c r="GA208" s="13"/>
      <c r="GB208" s="13"/>
      <c r="GC208" s="13"/>
      <c r="GD208" s="13"/>
      <c r="GE208" s="13"/>
      <c r="GF208" s="13"/>
      <c r="GG208" s="13"/>
      <c r="GH208" s="13"/>
      <c r="GI208" s="13"/>
      <c r="GJ208" s="13"/>
      <c r="GK208" s="13"/>
      <c r="GL208" s="13"/>
      <c r="GM208" s="13"/>
      <c r="GN208" s="13"/>
      <c r="GO208" s="13"/>
      <c r="GP208" s="13"/>
      <c r="GQ208" s="13"/>
      <c r="GR208" s="13"/>
      <c r="GS208" s="13"/>
      <c r="GT208" s="13"/>
      <c r="GU208" s="13"/>
      <c r="GV208" s="13"/>
      <c r="GW208" s="13"/>
      <c r="GX208" s="13"/>
      <c r="GY208" s="13"/>
      <c r="GZ208" s="13"/>
      <c r="HA208" s="13"/>
      <c r="HB208" s="13"/>
      <c r="HC208" s="13"/>
      <c r="HD208" s="13"/>
      <c r="HE208" s="13"/>
      <c r="HF208" s="13"/>
      <c r="HG208" s="13"/>
      <c r="HH208" s="13"/>
      <c r="HI208" s="13"/>
      <c r="HJ208" s="13"/>
      <c r="HK208" s="13"/>
      <c r="HL208" s="13"/>
      <c r="HM208" s="13"/>
      <c r="HN208" s="13"/>
      <c r="HO208" s="13"/>
      <c r="HP208" s="13"/>
      <c r="HQ208" s="13"/>
      <c r="HR208" s="13"/>
      <c r="HS208" s="13"/>
      <c r="HT208" s="13"/>
      <c r="HU208" s="13"/>
      <c r="HV208" s="13"/>
      <c r="HW208" s="13"/>
      <c r="HX208" s="13"/>
      <c r="HY208" s="13"/>
      <c r="HZ208" s="13"/>
      <c r="IA208" s="13"/>
      <c r="IB208" s="13"/>
      <c r="IC208" s="13"/>
      <c r="ID208" s="13"/>
      <c r="IE208" s="13"/>
      <c r="IF208" s="13"/>
      <c r="IG208" s="13"/>
      <c r="IH208" s="13"/>
      <c r="II208" s="13"/>
      <c r="IJ208" s="13"/>
    </row>
    <row r="209" spans="1:244" s="14" customFormat="1" ht="37.5" customHeight="1" x14ac:dyDescent="0.3">
      <c r="A209" s="55" t="s">
        <v>348</v>
      </c>
      <c r="B209" s="176" t="s">
        <v>349</v>
      </c>
      <c r="C209" s="71"/>
      <c r="D209" s="71"/>
      <c r="E209" s="71"/>
      <c r="F209" s="68"/>
      <c r="G209" s="71"/>
      <c r="H209" s="67">
        <v>282973</v>
      </c>
      <c r="I209" s="67">
        <v>282973</v>
      </c>
      <c r="J209" s="67">
        <v>0</v>
      </c>
      <c r="K209" s="69">
        <f t="shared" si="65"/>
        <v>0</v>
      </c>
      <c r="L209" s="67">
        <f t="shared" si="66"/>
        <v>-282973</v>
      </c>
      <c r="M209" s="67">
        <f t="shared" si="57"/>
        <v>282973</v>
      </c>
      <c r="N209" s="67">
        <f t="shared" si="57"/>
        <v>282973</v>
      </c>
      <c r="O209" s="67">
        <f t="shared" si="57"/>
        <v>0</v>
      </c>
      <c r="P209" s="70">
        <f t="shared" si="58"/>
        <v>0</v>
      </c>
      <c r="Q209" s="67">
        <f t="shared" si="59"/>
        <v>-282973</v>
      </c>
      <c r="R209" s="15"/>
      <c r="S209" s="15"/>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13"/>
      <c r="BE209" s="13"/>
      <c r="BF209" s="13"/>
      <c r="BG209" s="13"/>
      <c r="BH209" s="13"/>
      <c r="BI209" s="13"/>
      <c r="BJ209" s="13"/>
      <c r="BK209" s="13"/>
      <c r="BL209" s="13"/>
      <c r="BM209" s="13"/>
      <c r="BN209" s="13"/>
      <c r="BO209" s="13"/>
      <c r="BP209" s="13"/>
      <c r="BQ209" s="13"/>
      <c r="BR209" s="13"/>
      <c r="BS209" s="13"/>
      <c r="BT209" s="13"/>
      <c r="BU209" s="13"/>
      <c r="BV209" s="13"/>
      <c r="BW209" s="13"/>
      <c r="BX209" s="13"/>
      <c r="BY209" s="13"/>
      <c r="BZ209" s="13"/>
      <c r="CA209" s="13"/>
      <c r="CB209" s="13"/>
      <c r="CC209" s="13"/>
      <c r="CD209" s="13"/>
      <c r="CE209" s="13"/>
      <c r="CF209" s="13"/>
      <c r="CG209" s="13"/>
      <c r="CH209" s="13"/>
      <c r="CI209" s="13"/>
      <c r="CJ209" s="13"/>
      <c r="CK209" s="13"/>
      <c r="CL209" s="13"/>
      <c r="CM209" s="13"/>
      <c r="CN209" s="13"/>
      <c r="CO209" s="13"/>
      <c r="CP209" s="13"/>
      <c r="CQ209" s="13"/>
      <c r="CR209" s="13"/>
      <c r="CS209" s="13"/>
      <c r="CT209" s="13"/>
      <c r="CU209" s="13"/>
      <c r="CV209" s="13"/>
      <c r="CW209" s="13"/>
      <c r="CX209" s="13"/>
      <c r="CY209" s="13"/>
      <c r="CZ209" s="13"/>
      <c r="DA209" s="13"/>
      <c r="DB209" s="13"/>
      <c r="DC209" s="13"/>
      <c r="DD209" s="13"/>
      <c r="DE209" s="13"/>
      <c r="DF209" s="13"/>
      <c r="DG209" s="13"/>
      <c r="DH209" s="13"/>
      <c r="DI209" s="13"/>
      <c r="DJ209" s="13"/>
      <c r="DK209" s="13"/>
      <c r="DL209" s="13"/>
      <c r="DM209" s="13"/>
      <c r="DN209" s="13"/>
      <c r="DO209" s="13"/>
      <c r="DP209" s="13"/>
      <c r="DQ209" s="13"/>
      <c r="DR209" s="13"/>
      <c r="DS209" s="13"/>
      <c r="DT209" s="13"/>
      <c r="DU209" s="13"/>
      <c r="DV209" s="13"/>
      <c r="DW209" s="13"/>
      <c r="DX209" s="13"/>
      <c r="DY209" s="13"/>
      <c r="DZ209" s="13"/>
      <c r="EA209" s="13"/>
      <c r="EB209" s="13"/>
      <c r="EC209" s="13"/>
      <c r="ED209" s="13"/>
      <c r="EE209" s="13"/>
      <c r="EF209" s="13"/>
      <c r="EG209" s="13"/>
      <c r="EH209" s="13"/>
      <c r="EI209" s="13"/>
      <c r="EJ209" s="13"/>
      <c r="EK209" s="13"/>
      <c r="EL209" s="13"/>
      <c r="EM209" s="13"/>
      <c r="EN209" s="13"/>
      <c r="EO209" s="13"/>
      <c r="EP209" s="13"/>
      <c r="EQ209" s="13"/>
      <c r="ER209" s="13"/>
      <c r="ES209" s="13"/>
      <c r="ET209" s="13"/>
      <c r="EU209" s="13"/>
      <c r="EV209" s="13"/>
      <c r="EW209" s="13"/>
      <c r="EX209" s="13"/>
      <c r="EY209" s="13"/>
      <c r="EZ209" s="13"/>
      <c r="FA209" s="13"/>
      <c r="FB209" s="13"/>
      <c r="FC209" s="13"/>
      <c r="FD209" s="13"/>
      <c r="FE209" s="13"/>
      <c r="FF209" s="13"/>
      <c r="FG209" s="13"/>
      <c r="FH209" s="13"/>
      <c r="FI209" s="13"/>
      <c r="FJ209" s="13"/>
      <c r="FK209" s="13"/>
      <c r="FL209" s="13"/>
      <c r="FM209" s="13"/>
      <c r="FN209" s="13"/>
      <c r="FO209" s="13"/>
      <c r="FP209" s="13"/>
      <c r="FQ209" s="13"/>
      <c r="FR209" s="13"/>
      <c r="FS209" s="13"/>
      <c r="FT209" s="13"/>
      <c r="FU209" s="13"/>
      <c r="FV209" s="13"/>
      <c r="FW209" s="13"/>
      <c r="FX209" s="13"/>
      <c r="FY209" s="13"/>
      <c r="FZ209" s="13"/>
      <c r="GA209" s="13"/>
      <c r="GB209" s="13"/>
      <c r="GC209" s="13"/>
      <c r="GD209" s="13"/>
      <c r="GE209" s="13"/>
      <c r="GF209" s="13"/>
      <c r="GG209" s="13"/>
      <c r="GH209" s="13"/>
      <c r="GI209" s="13"/>
      <c r="GJ209" s="13"/>
      <c r="GK209" s="13"/>
      <c r="GL209" s="13"/>
      <c r="GM209" s="13"/>
      <c r="GN209" s="13"/>
      <c r="GO209" s="13"/>
      <c r="GP209" s="13"/>
      <c r="GQ209" s="13"/>
      <c r="GR209" s="13"/>
      <c r="GS209" s="13"/>
      <c r="GT209" s="13"/>
      <c r="GU209" s="13"/>
      <c r="GV209" s="13"/>
      <c r="GW209" s="13"/>
      <c r="GX209" s="13"/>
      <c r="GY209" s="13"/>
      <c r="GZ209" s="13"/>
      <c r="HA209" s="13"/>
      <c r="HB209" s="13"/>
      <c r="HC209" s="13"/>
      <c r="HD209" s="13"/>
      <c r="HE209" s="13"/>
      <c r="HF209" s="13"/>
      <c r="HG209" s="13"/>
      <c r="HH209" s="13"/>
      <c r="HI209" s="13"/>
      <c r="HJ209" s="13"/>
      <c r="HK209" s="13"/>
      <c r="HL209" s="13"/>
      <c r="HM209" s="13"/>
      <c r="HN209" s="13"/>
      <c r="HO209" s="13"/>
      <c r="HP209" s="13"/>
      <c r="HQ209" s="13"/>
      <c r="HR209" s="13"/>
      <c r="HS209" s="13"/>
      <c r="HT209" s="13"/>
      <c r="HU209" s="13"/>
      <c r="HV209" s="13"/>
      <c r="HW209" s="13"/>
      <c r="HX209" s="13"/>
      <c r="HY209" s="13"/>
      <c r="HZ209" s="13"/>
      <c r="IA209" s="13"/>
      <c r="IB209" s="13"/>
      <c r="IC209" s="13"/>
      <c r="ID209" s="13"/>
      <c r="IE209" s="13"/>
      <c r="IF209" s="13"/>
      <c r="IG209" s="13"/>
      <c r="IH209" s="13"/>
      <c r="II209" s="13"/>
      <c r="IJ209" s="13"/>
    </row>
    <row r="210" spans="1:244" s="14" customFormat="1" ht="49.5" customHeight="1" x14ac:dyDescent="0.3">
      <c r="A210" s="139" t="s">
        <v>68</v>
      </c>
      <c r="B210" s="177" t="s">
        <v>142</v>
      </c>
      <c r="C210" s="71">
        <f>SUM(C211)</f>
        <v>24157556.579999998</v>
      </c>
      <c r="D210" s="71">
        <f>SUM(D211)</f>
        <v>15546322</v>
      </c>
      <c r="E210" s="71">
        <f>SUM(E211)</f>
        <v>11043651.26</v>
      </c>
      <c r="F210" s="64">
        <f t="shared" si="55"/>
        <v>71.037067545622691</v>
      </c>
      <c r="G210" s="71">
        <f t="shared" si="56"/>
        <v>-4502670.74</v>
      </c>
      <c r="H210" s="71"/>
      <c r="I210" s="71"/>
      <c r="J210" s="71"/>
      <c r="K210" s="73"/>
      <c r="L210" s="71"/>
      <c r="M210" s="71">
        <f t="shared" si="57"/>
        <v>24157556.579999998</v>
      </c>
      <c r="N210" s="71">
        <f t="shared" si="57"/>
        <v>15546322</v>
      </c>
      <c r="O210" s="71">
        <f t="shared" si="57"/>
        <v>11043651.26</v>
      </c>
      <c r="P210" s="74">
        <f t="shared" si="58"/>
        <v>71.037067545622691</v>
      </c>
      <c r="Q210" s="71">
        <f t="shared" si="59"/>
        <v>-4502670.74</v>
      </c>
      <c r="R210" s="15"/>
      <c r="S210" s="15"/>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c r="BI210" s="13"/>
      <c r="BJ210" s="13"/>
      <c r="BK210" s="13"/>
      <c r="BL210" s="13"/>
      <c r="BM210" s="13"/>
      <c r="BN210" s="13"/>
      <c r="BO210" s="13"/>
      <c r="BP210" s="13"/>
      <c r="BQ210" s="13"/>
      <c r="BR210" s="13"/>
      <c r="BS210" s="13"/>
      <c r="BT210" s="13"/>
      <c r="BU210" s="13"/>
      <c r="BV210" s="13"/>
      <c r="BW210" s="13"/>
      <c r="BX210" s="13"/>
      <c r="BY210" s="13"/>
      <c r="BZ210" s="13"/>
      <c r="CA210" s="13"/>
      <c r="CB210" s="13"/>
      <c r="CC210" s="13"/>
      <c r="CD210" s="13"/>
      <c r="CE210" s="13"/>
      <c r="CF210" s="13"/>
      <c r="CG210" s="13"/>
      <c r="CH210" s="13"/>
      <c r="CI210" s="13"/>
      <c r="CJ210" s="13"/>
      <c r="CK210" s="13"/>
      <c r="CL210" s="13"/>
      <c r="CM210" s="13"/>
      <c r="CN210" s="13"/>
      <c r="CO210" s="13"/>
      <c r="CP210" s="13"/>
      <c r="CQ210" s="13"/>
      <c r="CR210" s="13"/>
      <c r="CS210" s="13"/>
      <c r="CT210" s="13"/>
      <c r="CU210" s="13"/>
      <c r="CV210" s="13"/>
      <c r="CW210" s="13"/>
      <c r="CX210" s="13"/>
      <c r="CY210" s="13"/>
      <c r="CZ210" s="13"/>
      <c r="DA210" s="13"/>
      <c r="DB210" s="13"/>
      <c r="DC210" s="13"/>
      <c r="DD210" s="13"/>
      <c r="DE210" s="13"/>
      <c r="DF210" s="13"/>
      <c r="DG210" s="13"/>
      <c r="DH210" s="13"/>
      <c r="DI210" s="13"/>
      <c r="DJ210" s="13"/>
      <c r="DK210" s="13"/>
      <c r="DL210" s="13"/>
      <c r="DM210" s="13"/>
      <c r="DN210" s="13"/>
      <c r="DO210" s="13"/>
      <c r="DP210" s="13"/>
      <c r="DQ210" s="13"/>
      <c r="DR210" s="13"/>
      <c r="DS210" s="13"/>
      <c r="DT210" s="13"/>
      <c r="DU210" s="13"/>
      <c r="DV210" s="13"/>
      <c r="DW210" s="13"/>
      <c r="DX210" s="13"/>
      <c r="DY210" s="13"/>
      <c r="DZ210" s="13"/>
      <c r="EA210" s="13"/>
      <c r="EB210" s="13"/>
      <c r="EC210" s="13"/>
      <c r="ED210" s="13"/>
      <c r="EE210" s="13"/>
      <c r="EF210" s="13"/>
      <c r="EG210" s="13"/>
      <c r="EH210" s="13"/>
      <c r="EI210" s="13"/>
      <c r="EJ210" s="13"/>
      <c r="EK210" s="13"/>
      <c r="EL210" s="13"/>
      <c r="EM210" s="13"/>
      <c r="EN210" s="13"/>
      <c r="EO210" s="13"/>
      <c r="EP210" s="13"/>
      <c r="EQ210" s="13"/>
      <c r="ER210" s="13"/>
      <c r="ES210" s="13"/>
      <c r="ET210" s="13"/>
      <c r="EU210" s="13"/>
      <c r="EV210" s="13"/>
      <c r="EW210" s="13"/>
      <c r="EX210" s="13"/>
      <c r="EY210" s="13"/>
      <c r="EZ210" s="13"/>
      <c r="FA210" s="13"/>
      <c r="FB210" s="13"/>
      <c r="FC210" s="13"/>
      <c r="FD210" s="13"/>
      <c r="FE210" s="13"/>
      <c r="FF210" s="13"/>
      <c r="FG210" s="13"/>
      <c r="FH210" s="13"/>
      <c r="FI210" s="13"/>
      <c r="FJ210" s="13"/>
      <c r="FK210" s="13"/>
      <c r="FL210" s="13"/>
      <c r="FM210" s="13"/>
      <c r="FN210" s="13"/>
      <c r="FO210" s="13"/>
      <c r="FP210" s="13"/>
      <c r="FQ210" s="13"/>
      <c r="FR210" s="13"/>
      <c r="FS210" s="13"/>
      <c r="FT210" s="13"/>
      <c r="FU210" s="13"/>
      <c r="FV210" s="13"/>
      <c r="FW210" s="13"/>
      <c r="FX210" s="13"/>
      <c r="FY210" s="13"/>
      <c r="FZ210" s="13"/>
      <c r="GA210" s="13"/>
      <c r="GB210" s="13"/>
      <c r="GC210" s="13"/>
      <c r="GD210" s="13"/>
      <c r="GE210" s="13"/>
      <c r="GF210" s="13"/>
      <c r="GG210" s="13"/>
      <c r="GH210" s="13"/>
      <c r="GI210" s="13"/>
      <c r="GJ210" s="13"/>
      <c r="GK210" s="13"/>
      <c r="GL210" s="13"/>
      <c r="GM210" s="13"/>
      <c r="GN210" s="13"/>
      <c r="GO210" s="13"/>
      <c r="GP210" s="13"/>
      <c r="GQ210" s="13"/>
      <c r="GR210" s="13"/>
      <c r="GS210" s="13"/>
      <c r="GT210" s="13"/>
      <c r="GU210" s="13"/>
      <c r="GV210" s="13"/>
      <c r="GW210" s="13"/>
      <c r="GX210" s="13"/>
      <c r="GY210" s="13"/>
      <c r="GZ210" s="13"/>
      <c r="HA210" s="13"/>
      <c r="HB210" s="13"/>
      <c r="HC210" s="13"/>
      <c r="HD210" s="13"/>
      <c r="HE210" s="13"/>
      <c r="HF210" s="13"/>
      <c r="HG210" s="13"/>
      <c r="HH210" s="13"/>
      <c r="HI210" s="13"/>
      <c r="HJ210" s="13"/>
      <c r="HK210" s="13"/>
      <c r="HL210" s="13"/>
      <c r="HM210" s="13"/>
      <c r="HN210" s="13"/>
      <c r="HO210" s="13"/>
      <c r="HP210" s="13"/>
      <c r="HQ210" s="13"/>
      <c r="HR210" s="13"/>
      <c r="HS210" s="13"/>
      <c r="HT210" s="13"/>
      <c r="HU210" s="13"/>
      <c r="HV210" s="13"/>
      <c r="HW210" s="13"/>
      <c r="HX210" s="13"/>
      <c r="HY210" s="13"/>
      <c r="HZ210" s="13"/>
      <c r="IA210" s="13"/>
      <c r="IB210" s="13"/>
      <c r="IC210" s="13"/>
      <c r="ID210" s="13"/>
      <c r="IE210" s="13"/>
      <c r="IF210" s="13"/>
      <c r="IG210" s="13"/>
      <c r="IH210" s="13"/>
      <c r="II210" s="13"/>
      <c r="IJ210" s="13"/>
    </row>
    <row r="211" spans="1:244" s="14" customFormat="1" ht="58.5" customHeight="1" x14ac:dyDescent="0.3">
      <c r="A211" s="55" t="s">
        <v>143</v>
      </c>
      <c r="B211" s="79" t="s">
        <v>144</v>
      </c>
      <c r="C211" s="67">
        <v>24157556.579999998</v>
      </c>
      <c r="D211" s="67">
        <v>15546322</v>
      </c>
      <c r="E211" s="67">
        <v>11043651.26</v>
      </c>
      <c r="F211" s="68">
        <f t="shared" si="55"/>
        <v>71.037067545622691</v>
      </c>
      <c r="G211" s="67">
        <f t="shared" si="56"/>
        <v>-4502670.74</v>
      </c>
      <c r="H211" s="67"/>
      <c r="I211" s="67"/>
      <c r="J211" s="67"/>
      <c r="K211" s="69"/>
      <c r="L211" s="67"/>
      <c r="M211" s="67">
        <f t="shared" si="57"/>
        <v>24157556.579999998</v>
      </c>
      <c r="N211" s="67">
        <f t="shared" si="57"/>
        <v>15546322</v>
      </c>
      <c r="O211" s="67">
        <f t="shared" si="57"/>
        <v>11043651.26</v>
      </c>
      <c r="P211" s="70">
        <f t="shared" si="58"/>
        <v>71.037067545622691</v>
      </c>
      <c r="Q211" s="67">
        <f t="shared" si="59"/>
        <v>-4502670.74</v>
      </c>
      <c r="R211" s="15"/>
      <c r="S211" s="15"/>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c r="BF211" s="13"/>
      <c r="BG211" s="13"/>
      <c r="BH211" s="13"/>
      <c r="BI211" s="13"/>
      <c r="BJ211" s="13"/>
      <c r="BK211" s="13"/>
      <c r="BL211" s="13"/>
      <c r="BM211" s="13"/>
      <c r="BN211" s="13"/>
      <c r="BO211" s="13"/>
      <c r="BP211" s="13"/>
      <c r="BQ211" s="13"/>
      <c r="BR211" s="13"/>
      <c r="BS211" s="13"/>
      <c r="BT211" s="13"/>
      <c r="BU211" s="13"/>
      <c r="BV211" s="13"/>
      <c r="BW211" s="13"/>
      <c r="BX211" s="13"/>
      <c r="BY211" s="13"/>
      <c r="BZ211" s="13"/>
      <c r="CA211" s="13"/>
      <c r="CB211" s="13"/>
      <c r="CC211" s="13"/>
      <c r="CD211" s="13"/>
      <c r="CE211" s="13"/>
      <c r="CF211" s="13"/>
      <c r="CG211" s="13"/>
      <c r="CH211" s="13"/>
      <c r="CI211" s="13"/>
      <c r="CJ211" s="13"/>
      <c r="CK211" s="13"/>
      <c r="CL211" s="13"/>
      <c r="CM211" s="13"/>
      <c r="CN211" s="13"/>
      <c r="CO211" s="13"/>
      <c r="CP211" s="13"/>
      <c r="CQ211" s="13"/>
      <c r="CR211" s="13"/>
      <c r="CS211" s="13"/>
      <c r="CT211" s="13"/>
      <c r="CU211" s="13"/>
      <c r="CV211" s="13"/>
      <c r="CW211" s="13"/>
      <c r="CX211" s="13"/>
      <c r="CY211" s="13"/>
      <c r="CZ211" s="13"/>
      <c r="DA211" s="13"/>
      <c r="DB211" s="13"/>
      <c r="DC211" s="13"/>
      <c r="DD211" s="13"/>
      <c r="DE211" s="13"/>
      <c r="DF211" s="13"/>
      <c r="DG211" s="13"/>
      <c r="DH211" s="13"/>
      <c r="DI211" s="13"/>
      <c r="DJ211" s="13"/>
      <c r="DK211" s="13"/>
      <c r="DL211" s="13"/>
      <c r="DM211" s="13"/>
      <c r="DN211" s="13"/>
      <c r="DO211" s="13"/>
      <c r="DP211" s="13"/>
      <c r="DQ211" s="13"/>
      <c r="DR211" s="13"/>
      <c r="DS211" s="13"/>
      <c r="DT211" s="13"/>
      <c r="DU211" s="13"/>
      <c r="DV211" s="13"/>
      <c r="DW211" s="13"/>
      <c r="DX211" s="13"/>
      <c r="DY211" s="13"/>
      <c r="DZ211" s="13"/>
      <c r="EA211" s="13"/>
      <c r="EB211" s="13"/>
      <c r="EC211" s="13"/>
      <c r="ED211" s="13"/>
      <c r="EE211" s="13"/>
      <c r="EF211" s="13"/>
      <c r="EG211" s="13"/>
      <c r="EH211" s="13"/>
      <c r="EI211" s="13"/>
      <c r="EJ211" s="13"/>
      <c r="EK211" s="13"/>
      <c r="EL211" s="13"/>
      <c r="EM211" s="13"/>
      <c r="EN211" s="13"/>
      <c r="EO211" s="13"/>
      <c r="EP211" s="13"/>
      <c r="EQ211" s="13"/>
      <c r="ER211" s="13"/>
      <c r="ES211" s="13"/>
      <c r="ET211" s="13"/>
      <c r="EU211" s="13"/>
      <c r="EV211" s="13"/>
      <c r="EW211" s="13"/>
      <c r="EX211" s="13"/>
      <c r="EY211" s="13"/>
      <c r="EZ211" s="13"/>
      <c r="FA211" s="13"/>
      <c r="FB211" s="13"/>
      <c r="FC211" s="13"/>
      <c r="FD211" s="13"/>
      <c r="FE211" s="13"/>
      <c r="FF211" s="13"/>
      <c r="FG211" s="13"/>
      <c r="FH211" s="13"/>
      <c r="FI211" s="13"/>
      <c r="FJ211" s="13"/>
      <c r="FK211" s="13"/>
      <c r="FL211" s="13"/>
      <c r="FM211" s="13"/>
      <c r="FN211" s="13"/>
      <c r="FO211" s="13"/>
      <c r="FP211" s="13"/>
      <c r="FQ211" s="13"/>
      <c r="FR211" s="13"/>
      <c r="FS211" s="13"/>
      <c r="FT211" s="13"/>
      <c r="FU211" s="13"/>
      <c r="FV211" s="13"/>
      <c r="FW211" s="13"/>
      <c r="FX211" s="13"/>
      <c r="FY211" s="13"/>
      <c r="FZ211" s="13"/>
      <c r="GA211" s="13"/>
      <c r="GB211" s="13"/>
      <c r="GC211" s="13"/>
      <c r="GD211" s="13"/>
      <c r="GE211" s="13"/>
      <c r="GF211" s="13"/>
      <c r="GG211" s="13"/>
      <c r="GH211" s="13"/>
      <c r="GI211" s="13"/>
      <c r="GJ211" s="13"/>
      <c r="GK211" s="13"/>
      <c r="GL211" s="13"/>
      <c r="GM211" s="13"/>
      <c r="GN211" s="13"/>
      <c r="GO211" s="13"/>
      <c r="GP211" s="13"/>
      <c r="GQ211" s="13"/>
      <c r="GR211" s="13"/>
      <c r="GS211" s="13"/>
      <c r="GT211" s="13"/>
      <c r="GU211" s="13"/>
      <c r="GV211" s="13"/>
      <c r="GW211" s="13"/>
      <c r="GX211" s="13"/>
      <c r="GY211" s="13"/>
      <c r="GZ211" s="13"/>
      <c r="HA211" s="13"/>
      <c r="HB211" s="13"/>
      <c r="HC211" s="13"/>
      <c r="HD211" s="13"/>
      <c r="HE211" s="13"/>
      <c r="HF211" s="13"/>
      <c r="HG211" s="13"/>
      <c r="HH211" s="13"/>
      <c r="HI211" s="13"/>
      <c r="HJ211" s="13"/>
      <c r="HK211" s="13"/>
      <c r="HL211" s="13"/>
      <c r="HM211" s="13"/>
      <c r="HN211" s="13"/>
      <c r="HO211" s="13"/>
      <c r="HP211" s="13"/>
      <c r="HQ211" s="13"/>
      <c r="HR211" s="13"/>
      <c r="HS211" s="13"/>
      <c r="HT211" s="13"/>
      <c r="HU211" s="13"/>
      <c r="HV211" s="13"/>
      <c r="HW211" s="13"/>
      <c r="HX211" s="13"/>
      <c r="HY211" s="13"/>
      <c r="HZ211" s="13"/>
      <c r="IA211" s="13"/>
      <c r="IB211" s="13"/>
      <c r="IC211" s="13"/>
      <c r="ID211" s="13"/>
      <c r="IE211" s="13"/>
      <c r="IF211" s="13"/>
      <c r="IG211" s="13"/>
      <c r="IH211" s="13"/>
      <c r="II211" s="13"/>
      <c r="IJ211" s="13"/>
    </row>
    <row r="212" spans="1:244" s="14" customFormat="1" ht="45" hidden="1" customHeight="1" x14ac:dyDescent="0.3">
      <c r="A212" s="139" t="s">
        <v>306</v>
      </c>
      <c r="B212" s="175" t="s">
        <v>307</v>
      </c>
      <c r="C212" s="71">
        <f>SUM(C213)</f>
        <v>0</v>
      </c>
      <c r="D212" s="71">
        <f>SUM(D213)</f>
        <v>0</v>
      </c>
      <c r="E212" s="71">
        <f>SUM(E213)</f>
        <v>0</v>
      </c>
      <c r="F212" s="72" t="e">
        <f t="shared" si="55"/>
        <v>#DIV/0!</v>
      </c>
      <c r="G212" s="71">
        <f t="shared" si="56"/>
        <v>0</v>
      </c>
      <c r="H212" s="63"/>
      <c r="I212" s="63"/>
      <c r="J212" s="67"/>
      <c r="K212" s="73" t="e">
        <f t="shared" si="65"/>
        <v>#DIV/0!</v>
      </c>
      <c r="L212" s="63"/>
      <c r="M212" s="71">
        <f t="shared" si="57"/>
        <v>0</v>
      </c>
      <c r="N212" s="71">
        <f t="shared" si="57"/>
        <v>0</v>
      </c>
      <c r="O212" s="71">
        <f t="shared" si="57"/>
        <v>0</v>
      </c>
      <c r="P212" s="74" t="e">
        <f t="shared" si="58"/>
        <v>#DIV/0!</v>
      </c>
      <c r="Q212" s="71">
        <f t="shared" si="59"/>
        <v>0</v>
      </c>
      <c r="R212" s="15"/>
      <c r="S212" s="15"/>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c r="BB212" s="13"/>
      <c r="BC212" s="13"/>
      <c r="BD212" s="13"/>
      <c r="BE212" s="13"/>
      <c r="BF212" s="13"/>
      <c r="BG212" s="13"/>
      <c r="BH212" s="13"/>
      <c r="BI212" s="13"/>
      <c r="BJ212" s="13"/>
      <c r="BK212" s="13"/>
      <c r="BL212" s="13"/>
      <c r="BM212" s="13"/>
      <c r="BN212" s="13"/>
      <c r="BO212" s="13"/>
      <c r="BP212" s="13"/>
      <c r="BQ212" s="13"/>
      <c r="BR212" s="13"/>
      <c r="BS212" s="13"/>
      <c r="BT212" s="13"/>
      <c r="BU212" s="13"/>
      <c r="BV212" s="13"/>
      <c r="BW212" s="13"/>
      <c r="BX212" s="13"/>
      <c r="BY212" s="13"/>
      <c r="BZ212" s="13"/>
      <c r="CA212" s="13"/>
      <c r="CB212" s="13"/>
      <c r="CC212" s="13"/>
      <c r="CD212" s="13"/>
      <c r="CE212" s="13"/>
      <c r="CF212" s="13"/>
      <c r="CG212" s="13"/>
      <c r="CH212" s="13"/>
      <c r="CI212" s="13"/>
      <c r="CJ212" s="13"/>
      <c r="CK212" s="13"/>
      <c r="CL212" s="13"/>
      <c r="CM212" s="13"/>
      <c r="CN212" s="13"/>
      <c r="CO212" s="13"/>
      <c r="CP212" s="13"/>
      <c r="CQ212" s="13"/>
      <c r="CR212" s="13"/>
      <c r="CS212" s="13"/>
      <c r="CT212" s="13"/>
      <c r="CU212" s="13"/>
      <c r="CV212" s="13"/>
      <c r="CW212" s="13"/>
      <c r="CX212" s="13"/>
      <c r="CY212" s="13"/>
      <c r="CZ212" s="13"/>
      <c r="DA212" s="13"/>
      <c r="DB212" s="13"/>
      <c r="DC212" s="13"/>
      <c r="DD212" s="13"/>
      <c r="DE212" s="13"/>
      <c r="DF212" s="13"/>
      <c r="DG212" s="13"/>
      <c r="DH212" s="13"/>
      <c r="DI212" s="13"/>
      <c r="DJ212" s="13"/>
      <c r="DK212" s="13"/>
      <c r="DL212" s="13"/>
      <c r="DM212" s="13"/>
      <c r="DN212" s="13"/>
      <c r="DO212" s="13"/>
      <c r="DP212" s="13"/>
      <c r="DQ212" s="13"/>
      <c r="DR212" s="13"/>
      <c r="DS212" s="13"/>
      <c r="DT212" s="13"/>
      <c r="DU212" s="13"/>
      <c r="DV212" s="13"/>
      <c r="DW212" s="13"/>
      <c r="DX212" s="13"/>
      <c r="DY212" s="13"/>
      <c r="DZ212" s="13"/>
      <c r="EA212" s="13"/>
      <c r="EB212" s="13"/>
      <c r="EC212" s="13"/>
      <c r="ED212" s="13"/>
      <c r="EE212" s="13"/>
      <c r="EF212" s="13"/>
      <c r="EG212" s="13"/>
      <c r="EH212" s="13"/>
      <c r="EI212" s="13"/>
      <c r="EJ212" s="13"/>
      <c r="EK212" s="13"/>
      <c r="EL212" s="13"/>
      <c r="EM212" s="13"/>
      <c r="EN212" s="13"/>
      <c r="EO212" s="13"/>
      <c r="EP212" s="13"/>
      <c r="EQ212" s="13"/>
      <c r="ER212" s="13"/>
      <c r="ES212" s="13"/>
      <c r="ET212" s="13"/>
      <c r="EU212" s="13"/>
      <c r="EV212" s="13"/>
      <c r="EW212" s="13"/>
      <c r="EX212" s="13"/>
      <c r="EY212" s="13"/>
      <c r="EZ212" s="13"/>
      <c r="FA212" s="13"/>
      <c r="FB212" s="13"/>
      <c r="FC212" s="13"/>
      <c r="FD212" s="13"/>
      <c r="FE212" s="13"/>
      <c r="FF212" s="13"/>
      <c r="FG212" s="13"/>
      <c r="FH212" s="13"/>
      <c r="FI212" s="13"/>
      <c r="FJ212" s="13"/>
      <c r="FK212" s="13"/>
      <c r="FL212" s="13"/>
      <c r="FM212" s="13"/>
      <c r="FN212" s="13"/>
      <c r="FO212" s="13"/>
      <c r="FP212" s="13"/>
      <c r="FQ212" s="13"/>
      <c r="FR212" s="13"/>
      <c r="FS212" s="13"/>
      <c r="FT212" s="13"/>
      <c r="FU212" s="13"/>
      <c r="FV212" s="13"/>
      <c r="FW212" s="13"/>
      <c r="FX212" s="13"/>
      <c r="FY212" s="13"/>
      <c r="FZ212" s="13"/>
      <c r="GA212" s="13"/>
      <c r="GB212" s="13"/>
      <c r="GC212" s="13"/>
      <c r="GD212" s="13"/>
      <c r="GE212" s="13"/>
      <c r="GF212" s="13"/>
      <c r="GG212" s="13"/>
      <c r="GH212" s="13"/>
      <c r="GI212" s="13"/>
      <c r="GJ212" s="13"/>
      <c r="GK212" s="13"/>
      <c r="GL212" s="13"/>
      <c r="GM212" s="13"/>
      <c r="GN212" s="13"/>
      <c r="GO212" s="13"/>
      <c r="GP212" s="13"/>
      <c r="GQ212" s="13"/>
      <c r="GR212" s="13"/>
      <c r="GS212" s="13"/>
      <c r="GT212" s="13"/>
      <c r="GU212" s="13"/>
      <c r="GV212" s="13"/>
      <c r="GW212" s="13"/>
      <c r="GX212" s="13"/>
      <c r="GY212" s="13"/>
      <c r="GZ212" s="13"/>
      <c r="HA212" s="13"/>
      <c r="HB212" s="13"/>
      <c r="HC212" s="13"/>
      <c r="HD212" s="13"/>
      <c r="HE212" s="13"/>
      <c r="HF212" s="13"/>
      <c r="HG212" s="13"/>
      <c r="HH212" s="13"/>
      <c r="HI212" s="13"/>
      <c r="HJ212" s="13"/>
      <c r="HK212" s="13"/>
      <c r="HL212" s="13"/>
      <c r="HM212" s="13"/>
      <c r="HN212" s="13"/>
      <c r="HO212" s="13"/>
      <c r="HP212" s="13"/>
      <c r="HQ212" s="13"/>
      <c r="HR212" s="13"/>
      <c r="HS212" s="13"/>
      <c r="HT212" s="13"/>
      <c r="HU212" s="13"/>
      <c r="HV212" s="13"/>
      <c r="HW212" s="13"/>
      <c r="HX212" s="13"/>
      <c r="HY212" s="13"/>
      <c r="HZ212" s="13"/>
      <c r="IA212" s="13"/>
      <c r="IB212" s="13"/>
      <c r="IC212" s="13"/>
      <c r="ID212" s="13"/>
      <c r="IE212" s="13"/>
      <c r="IF212" s="13"/>
      <c r="IG212" s="13"/>
      <c r="IH212" s="13"/>
      <c r="II212" s="13"/>
      <c r="IJ212" s="13"/>
    </row>
    <row r="213" spans="1:244" s="14" customFormat="1" ht="60.75" hidden="1" customHeight="1" x14ac:dyDescent="0.3">
      <c r="A213" s="55" t="s">
        <v>308</v>
      </c>
      <c r="B213" s="170" t="s">
        <v>309</v>
      </c>
      <c r="C213" s="67"/>
      <c r="D213" s="67"/>
      <c r="E213" s="67"/>
      <c r="F213" s="68" t="e">
        <f t="shared" si="55"/>
        <v>#DIV/0!</v>
      </c>
      <c r="G213" s="67">
        <f t="shared" si="56"/>
        <v>0</v>
      </c>
      <c r="H213" s="63"/>
      <c r="I213" s="63"/>
      <c r="J213" s="67"/>
      <c r="K213" s="73" t="e">
        <f t="shared" si="65"/>
        <v>#DIV/0!</v>
      </c>
      <c r="L213" s="63"/>
      <c r="M213" s="67">
        <f t="shared" si="57"/>
        <v>0</v>
      </c>
      <c r="N213" s="67">
        <f t="shared" si="57"/>
        <v>0</v>
      </c>
      <c r="O213" s="67">
        <f t="shared" si="57"/>
        <v>0</v>
      </c>
      <c r="P213" s="70" t="e">
        <f t="shared" si="58"/>
        <v>#DIV/0!</v>
      </c>
      <c r="Q213" s="67">
        <f t="shared" si="59"/>
        <v>0</v>
      </c>
      <c r="R213" s="15"/>
      <c r="S213" s="15"/>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c r="BI213" s="13"/>
      <c r="BJ213" s="13"/>
      <c r="BK213" s="13"/>
      <c r="BL213" s="13"/>
      <c r="BM213" s="13"/>
      <c r="BN213" s="13"/>
      <c r="BO213" s="13"/>
      <c r="BP213" s="13"/>
      <c r="BQ213" s="13"/>
      <c r="BR213" s="13"/>
      <c r="BS213" s="13"/>
      <c r="BT213" s="13"/>
      <c r="BU213" s="13"/>
      <c r="BV213" s="13"/>
      <c r="BW213" s="13"/>
      <c r="BX213" s="13"/>
      <c r="BY213" s="13"/>
      <c r="BZ213" s="13"/>
      <c r="CA213" s="13"/>
      <c r="CB213" s="13"/>
      <c r="CC213" s="13"/>
      <c r="CD213" s="13"/>
      <c r="CE213" s="13"/>
      <c r="CF213" s="13"/>
      <c r="CG213" s="13"/>
      <c r="CH213" s="13"/>
      <c r="CI213" s="13"/>
      <c r="CJ213" s="13"/>
      <c r="CK213" s="13"/>
      <c r="CL213" s="13"/>
      <c r="CM213" s="13"/>
      <c r="CN213" s="13"/>
      <c r="CO213" s="13"/>
      <c r="CP213" s="13"/>
      <c r="CQ213" s="13"/>
      <c r="CR213" s="13"/>
      <c r="CS213" s="13"/>
      <c r="CT213" s="13"/>
      <c r="CU213" s="13"/>
      <c r="CV213" s="13"/>
      <c r="CW213" s="13"/>
      <c r="CX213" s="13"/>
      <c r="CY213" s="13"/>
      <c r="CZ213" s="13"/>
      <c r="DA213" s="13"/>
      <c r="DB213" s="13"/>
      <c r="DC213" s="13"/>
      <c r="DD213" s="13"/>
      <c r="DE213" s="13"/>
      <c r="DF213" s="13"/>
      <c r="DG213" s="13"/>
      <c r="DH213" s="13"/>
      <c r="DI213" s="13"/>
      <c r="DJ213" s="13"/>
      <c r="DK213" s="13"/>
      <c r="DL213" s="13"/>
      <c r="DM213" s="13"/>
      <c r="DN213" s="13"/>
      <c r="DO213" s="13"/>
      <c r="DP213" s="13"/>
      <c r="DQ213" s="13"/>
      <c r="DR213" s="13"/>
      <c r="DS213" s="13"/>
      <c r="DT213" s="13"/>
      <c r="DU213" s="13"/>
      <c r="DV213" s="13"/>
      <c r="DW213" s="13"/>
      <c r="DX213" s="13"/>
      <c r="DY213" s="13"/>
      <c r="DZ213" s="13"/>
      <c r="EA213" s="13"/>
      <c r="EB213" s="13"/>
      <c r="EC213" s="13"/>
      <c r="ED213" s="13"/>
      <c r="EE213" s="13"/>
      <c r="EF213" s="13"/>
      <c r="EG213" s="13"/>
      <c r="EH213" s="13"/>
      <c r="EI213" s="13"/>
      <c r="EJ213" s="13"/>
      <c r="EK213" s="13"/>
      <c r="EL213" s="13"/>
      <c r="EM213" s="13"/>
      <c r="EN213" s="13"/>
      <c r="EO213" s="13"/>
      <c r="EP213" s="13"/>
      <c r="EQ213" s="13"/>
      <c r="ER213" s="13"/>
      <c r="ES213" s="13"/>
      <c r="ET213" s="13"/>
      <c r="EU213" s="13"/>
      <c r="EV213" s="13"/>
      <c r="EW213" s="13"/>
      <c r="EX213" s="13"/>
      <c r="EY213" s="13"/>
      <c r="EZ213" s="13"/>
      <c r="FA213" s="13"/>
      <c r="FB213" s="13"/>
      <c r="FC213" s="13"/>
      <c r="FD213" s="13"/>
      <c r="FE213" s="13"/>
      <c r="FF213" s="13"/>
      <c r="FG213" s="13"/>
      <c r="FH213" s="13"/>
      <c r="FI213" s="13"/>
      <c r="FJ213" s="13"/>
      <c r="FK213" s="13"/>
      <c r="FL213" s="13"/>
      <c r="FM213" s="13"/>
      <c r="FN213" s="13"/>
      <c r="FO213" s="13"/>
      <c r="FP213" s="13"/>
      <c r="FQ213" s="13"/>
      <c r="FR213" s="13"/>
      <c r="FS213" s="13"/>
      <c r="FT213" s="13"/>
      <c r="FU213" s="13"/>
      <c r="FV213" s="13"/>
      <c r="FW213" s="13"/>
      <c r="FX213" s="13"/>
      <c r="FY213" s="13"/>
      <c r="FZ213" s="13"/>
      <c r="GA213" s="13"/>
      <c r="GB213" s="13"/>
      <c r="GC213" s="13"/>
      <c r="GD213" s="13"/>
      <c r="GE213" s="13"/>
      <c r="GF213" s="13"/>
      <c r="GG213" s="13"/>
      <c r="GH213" s="13"/>
      <c r="GI213" s="13"/>
      <c r="GJ213" s="13"/>
      <c r="GK213" s="13"/>
      <c r="GL213" s="13"/>
      <c r="GM213" s="13"/>
      <c r="GN213" s="13"/>
      <c r="GO213" s="13"/>
      <c r="GP213" s="13"/>
      <c r="GQ213" s="13"/>
      <c r="GR213" s="13"/>
      <c r="GS213" s="13"/>
      <c r="GT213" s="13"/>
      <c r="GU213" s="13"/>
      <c r="GV213" s="13"/>
      <c r="GW213" s="13"/>
      <c r="GX213" s="13"/>
      <c r="GY213" s="13"/>
      <c r="GZ213" s="13"/>
      <c r="HA213" s="13"/>
      <c r="HB213" s="13"/>
      <c r="HC213" s="13"/>
      <c r="HD213" s="13"/>
      <c r="HE213" s="13"/>
      <c r="HF213" s="13"/>
      <c r="HG213" s="13"/>
      <c r="HH213" s="13"/>
      <c r="HI213" s="13"/>
      <c r="HJ213" s="13"/>
      <c r="HK213" s="13"/>
      <c r="HL213" s="13"/>
      <c r="HM213" s="13"/>
      <c r="HN213" s="13"/>
      <c r="HO213" s="13"/>
      <c r="HP213" s="13"/>
      <c r="HQ213" s="13"/>
      <c r="HR213" s="13"/>
      <c r="HS213" s="13"/>
      <c r="HT213" s="13"/>
      <c r="HU213" s="13"/>
      <c r="HV213" s="13"/>
      <c r="HW213" s="13"/>
      <c r="HX213" s="13"/>
      <c r="HY213" s="13"/>
      <c r="HZ213" s="13"/>
      <c r="IA213" s="13"/>
      <c r="IB213" s="13"/>
      <c r="IC213" s="13"/>
      <c r="ID213" s="13"/>
      <c r="IE213" s="13"/>
      <c r="IF213" s="13"/>
      <c r="IG213" s="13"/>
      <c r="IH213" s="13"/>
      <c r="II213" s="13"/>
      <c r="IJ213" s="13"/>
    </row>
    <row r="214" spans="1:244" s="14" customFormat="1" ht="21.75" hidden="1" customHeight="1" x14ac:dyDescent="0.3">
      <c r="A214" s="55"/>
      <c r="B214" s="79"/>
      <c r="C214" s="67"/>
      <c r="D214" s="67"/>
      <c r="E214" s="67"/>
      <c r="F214" s="64" t="e">
        <f t="shared" si="55"/>
        <v>#DIV/0!</v>
      </c>
      <c r="G214" s="63">
        <f t="shared" si="56"/>
        <v>0</v>
      </c>
      <c r="H214" s="63"/>
      <c r="I214" s="63"/>
      <c r="J214" s="67"/>
      <c r="K214" s="73" t="e">
        <f t="shared" si="65"/>
        <v>#DIV/0!</v>
      </c>
      <c r="L214" s="63">
        <f t="shared" si="66"/>
        <v>0</v>
      </c>
      <c r="M214" s="63">
        <f t="shared" si="57"/>
        <v>0</v>
      </c>
      <c r="N214" s="63">
        <f t="shared" si="57"/>
        <v>0</v>
      </c>
      <c r="O214" s="63">
        <f t="shared" si="57"/>
        <v>0</v>
      </c>
      <c r="P214" s="66" t="e">
        <f t="shared" si="58"/>
        <v>#DIV/0!</v>
      </c>
      <c r="Q214" s="63">
        <f t="shared" si="59"/>
        <v>0</v>
      </c>
      <c r="R214" s="15"/>
      <c r="S214" s="15"/>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c r="BI214" s="13"/>
      <c r="BJ214" s="13"/>
      <c r="BK214" s="13"/>
      <c r="BL214" s="13"/>
      <c r="BM214" s="13"/>
      <c r="BN214" s="13"/>
      <c r="BO214" s="13"/>
      <c r="BP214" s="13"/>
      <c r="BQ214" s="13"/>
      <c r="BR214" s="13"/>
      <c r="BS214" s="13"/>
      <c r="BT214" s="13"/>
      <c r="BU214" s="13"/>
      <c r="BV214" s="13"/>
      <c r="BW214" s="13"/>
      <c r="BX214" s="13"/>
      <c r="BY214" s="13"/>
      <c r="BZ214" s="13"/>
      <c r="CA214" s="13"/>
      <c r="CB214" s="13"/>
      <c r="CC214" s="13"/>
      <c r="CD214" s="13"/>
      <c r="CE214" s="13"/>
      <c r="CF214" s="13"/>
      <c r="CG214" s="13"/>
      <c r="CH214" s="13"/>
      <c r="CI214" s="13"/>
      <c r="CJ214" s="13"/>
      <c r="CK214" s="13"/>
      <c r="CL214" s="13"/>
      <c r="CM214" s="13"/>
      <c r="CN214" s="13"/>
      <c r="CO214" s="13"/>
      <c r="CP214" s="13"/>
      <c r="CQ214" s="13"/>
      <c r="CR214" s="13"/>
      <c r="CS214" s="13"/>
      <c r="CT214" s="13"/>
      <c r="CU214" s="13"/>
      <c r="CV214" s="13"/>
      <c r="CW214" s="13"/>
      <c r="CX214" s="13"/>
      <c r="CY214" s="13"/>
      <c r="CZ214" s="13"/>
      <c r="DA214" s="13"/>
      <c r="DB214" s="13"/>
      <c r="DC214" s="13"/>
      <c r="DD214" s="13"/>
      <c r="DE214" s="13"/>
      <c r="DF214" s="13"/>
      <c r="DG214" s="13"/>
      <c r="DH214" s="13"/>
      <c r="DI214" s="13"/>
      <c r="DJ214" s="13"/>
      <c r="DK214" s="13"/>
      <c r="DL214" s="13"/>
      <c r="DM214" s="13"/>
      <c r="DN214" s="13"/>
      <c r="DO214" s="13"/>
      <c r="DP214" s="13"/>
      <c r="DQ214" s="13"/>
      <c r="DR214" s="13"/>
      <c r="DS214" s="13"/>
      <c r="DT214" s="13"/>
      <c r="DU214" s="13"/>
      <c r="DV214" s="13"/>
      <c r="DW214" s="13"/>
      <c r="DX214" s="13"/>
      <c r="DY214" s="13"/>
      <c r="DZ214" s="13"/>
      <c r="EA214" s="13"/>
      <c r="EB214" s="13"/>
      <c r="EC214" s="13"/>
      <c r="ED214" s="13"/>
      <c r="EE214" s="13"/>
      <c r="EF214" s="13"/>
      <c r="EG214" s="13"/>
      <c r="EH214" s="13"/>
      <c r="EI214" s="13"/>
      <c r="EJ214" s="13"/>
      <c r="EK214" s="13"/>
      <c r="EL214" s="13"/>
      <c r="EM214" s="13"/>
      <c r="EN214" s="13"/>
      <c r="EO214" s="13"/>
      <c r="EP214" s="13"/>
      <c r="EQ214" s="13"/>
      <c r="ER214" s="13"/>
      <c r="ES214" s="13"/>
      <c r="ET214" s="13"/>
      <c r="EU214" s="13"/>
      <c r="EV214" s="13"/>
      <c r="EW214" s="13"/>
      <c r="EX214" s="13"/>
      <c r="EY214" s="13"/>
      <c r="EZ214" s="13"/>
      <c r="FA214" s="13"/>
      <c r="FB214" s="13"/>
      <c r="FC214" s="13"/>
      <c r="FD214" s="13"/>
      <c r="FE214" s="13"/>
      <c r="FF214" s="13"/>
      <c r="FG214" s="13"/>
      <c r="FH214" s="13"/>
      <c r="FI214" s="13"/>
      <c r="FJ214" s="13"/>
      <c r="FK214" s="13"/>
      <c r="FL214" s="13"/>
      <c r="FM214" s="13"/>
      <c r="FN214" s="13"/>
      <c r="FO214" s="13"/>
      <c r="FP214" s="13"/>
      <c r="FQ214" s="13"/>
      <c r="FR214" s="13"/>
      <c r="FS214" s="13"/>
      <c r="FT214" s="13"/>
      <c r="FU214" s="13"/>
      <c r="FV214" s="13"/>
      <c r="FW214" s="13"/>
      <c r="FX214" s="13"/>
      <c r="FY214" s="13"/>
      <c r="FZ214" s="13"/>
      <c r="GA214" s="13"/>
      <c r="GB214" s="13"/>
      <c r="GC214" s="13"/>
      <c r="GD214" s="13"/>
      <c r="GE214" s="13"/>
      <c r="GF214" s="13"/>
      <c r="GG214" s="13"/>
      <c r="GH214" s="13"/>
      <c r="GI214" s="13"/>
      <c r="GJ214" s="13"/>
      <c r="GK214" s="13"/>
      <c r="GL214" s="13"/>
      <c r="GM214" s="13"/>
      <c r="GN214" s="13"/>
      <c r="GO214" s="13"/>
      <c r="GP214" s="13"/>
      <c r="GQ214" s="13"/>
      <c r="GR214" s="13"/>
      <c r="GS214" s="13"/>
      <c r="GT214" s="13"/>
      <c r="GU214" s="13"/>
      <c r="GV214" s="13"/>
      <c r="GW214" s="13"/>
      <c r="GX214" s="13"/>
      <c r="GY214" s="13"/>
      <c r="GZ214" s="13"/>
      <c r="HA214" s="13"/>
      <c r="HB214" s="13"/>
      <c r="HC214" s="13"/>
      <c r="HD214" s="13"/>
      <c r="HE214" s="13"/>
      <c r="HF214" s="13"/>
      <c r="HG214" s="13"/>
      <c r="HH214" s="13"/>
      <c r="HI214" s="13"/>
      <c r="HJ214" s="13"/>
      <c r="HK214" s="13"/>
      <c r="HL214" s="13"/>
      <c r="HM214" s="13"/>
      <c r="HN214" s="13"/>
      <c r="HO214" s="13"/>
      <c r="HP214" s="13"/>
      <c r="HQ214" s="13"/>
      <c r="HR214" s="13"/>
      <c r="HS214" s="13"/>
      <c r="HT214" s="13"/>
      <c r="HU214" s="13"/>
      <c r="HV214" s="13"/>
      <c r="HW214" s="13"/>
      <c r="HX214" s="13"/>
      <c r="HY214" s="13"/>
      <c r="HZ214" s="13"/>
      <c r="IA214" s="13"/>
      <c r="IB214" s="13"/>
      <c r="IC214" s="13"/>
      <c r="ID214" s="13"/>
      <c r="IE214" s="13"/>
      <c r="IF214" s="13"/>
      <c r="IG214" s="13"/>
      <c r="IH214" s="13"/>
      <c r="II214" s="13"/>
      <c r="IJ214" s="13"/>
    </row>
    <row r="215" spans="1:244" s="14" customFormat="1" ht="42" customHeight="1" x14ac:dyDescent="0.3">
      <c r="A215" s="228" t="s">
        <v>2</v>
      </c>
      <c r="B215" s="230" t="s">
        <v>20</v>
      </c>
      <c r="C215" s="210" t="s">
        <v>183</v>
      </c>
      <c r="D215" s="211"/>
      <c r="E215" s="212"/>
      <c r="F215" s="212"/>
      <c r="G215" s="213"/>
      <c r="H215" s="210" t="s">
        <v>184</v>
      </c>
      <c r="I215" s="211"/>
      <c r="J215" s="214"/>
      <c r="K215" s="214"/>
      <c r="L215" s="215"/>
      <c r="M215" s="224" t="s">
        <v>185</v>
      </c>
      <c r="N215" s="225"/>
      <c r="O215" s="226"/>
      <c r="P215" s="226"/>
      <c r="Q215" s="227"/>
      <c r="R215" s="15"/>
      <c r="S215" s="15"/>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c r="BI215" s="13"/>
      <c r="BJ215" s="13"/>
      <c r="BK215" s="13"/>
      <c r="BL215" s="13"/>
      <c r="BM215" s="13"/>
      <c r="BN215" s="13"/>
      <c r="BO215" s="13"/>
      <c r="BP215" s="13"/>
      <c r="BQ215" s="13"/>
      <c r="BR215" s="13"/>
      <c r="BS215" s="13"/>
      <c r="BT215" s="13"/>
      <c r="BU215" s="13"/>
      <c r="BV215" s="13"/>
      <c r="BW215" s="13"/>
      <c r="BX215" s="13"/>
      <c r="BY215" s="13"/>
      <c r="BZ215" s="13"/>
      <c r="CA215" s="13"/>
      <c r="CB215" s="13"/>
      <c r="CC215" s="13"/>
      <c r="CD215" s="13"/>
      <c r="CE215" s="13"/>
      <c r="CF215" s="13"/>
      <c r="CG215" s="13"/>
      <c r="CH215" s="13"/>
      <c r="CI215" s="13"/>
      <c r="CJ215" s="13"/>
      <c r="CK215" s="13"/>
      <c r="CL215" s="13"/>
      <c r="CM215" s="13"/>
      <c r="CN215" s="13"/>
      <c r="CO215" s="13"/>
      <c r="CP215" s="13"/>
      <c r="CQ215" s="13"/>
      <c r="CR215" s="13"/>
      <c r="CS215" s="13"/>
      <c r="CT215" s="13"/>
      <c r="CU215" s="13"/>
      <c r="CV215" s="13"/>
      <c r="CW215" s="13"/>
      <c r="CX215" s="13"/>
      <c r="CY215" s="13"/>
      <c r="CZ215" s="13"/>
      <c r="DA215" s="13"/>
      <c r="DB215" s="13"/>
      <c r="DC215" s="13"/>
      <c r="DD215" s="13"/>
      <c r="DE215" s="13"/>
      <c r="DF215" s="13"/>
      <c r="DG215" s="13"/>
      <c r="DH215" s="13"/>
      <c r="DI215" s="13"/>
      <c r="DJ215" s="13"/>
      <c r="DK215" s="13"/>
      <c r="DL215" s="13"/>
      <c r="DM215" s="13"/>
      <c r="DN215" s="13"/>
      <c r="DO215" s="13"/>
      <c r="DP215" s="13"/>
      <c r="DQ215" s="13"/>
      <c r="DR215" s="13"/>
      <c r="DS215" s="13"/>
      <c r="DT215" s="13"/>
      <c r="DU215" s="13"/>
      <c r="DV215" s="13"/>
      <c r="DW215" s="13"/>
      <c r="DX215" s="13"/>
      <c r="DY215" s="13"/>
      <c r="DZ215" s="13"/>
      <c r="EA215" s="13"/>
      <c r="EB215" s="13"/>
      <c r="EC215" s="13"/>
      <c r="ED215" s="13"/>
      <c r="EE215" s="13"/>
      <c r="EF215" s="13"/>
      <c r="EG215" s="13"/>
      <c r="EH215" s="13"/>
      <c r="EI215" s="13"/>
      <c r="EJ215" s="13"/>
      <c r="EK215" s="13"/>
      <c r="EL215" s="13"/>
      <c r="EM215" s="13"/>
      <c r="EN215" s="13"/>
      <c r="EO215" s="13"/>
      <c r="EP215" s="13"/>
      <c r="EQ215" s="13"/>
      <c r="ER215" s="13"/>
      <c r="ES215" s="13"/>
      <c r="ET215" s="13"/>
      <c r="EU215" s="13"/>
      <c r="EV215" s="13"/>
      <c r="EW215" s="13"/>
      <c r="EX215" s="13"/>
      <c r="EY215" s="13"/>
      <c r="EZ215" s="13"/>
      <c r="FA215" s="13"/>
      <c r="FB215" s="13"/>
      <c r="FC215" s="13"/>
      <c r="FD215" s="13"/>
      <c r="FE215" s="13"/>
      <c r="FF215" s="13"/>
      <c r="FG215" s="13"/>
      <c r="FH215" s="13"/>
      <c r="FI215" s="13"/>
      <c r="FJ215" s="13"/>
      <c r="FK215" s="13"/>
      <c r="FL215" s="13"/>
      <c r="FM215" s="13"/>
      <c r="FN215" s="13"/>
      <c r="FO215" s="13"/>
      <c r="FP215" s="13"/>
      <c r="FQ215" s="13"/>
      <c r="FR215" s="13"/>
      <c r="FS215" s="13"/>
      <c r="FT215" s="13"/>
      <c r="FU215" s="13"/>
      <c r="FV215" s="13"/>
      <c r="FW215" s="13"/>
      <c r="FX215" s="13"/>
      <c r="FY215" s="13"/>
      <c r="FZ215" s="13"/>
      <c r="GA215" s="13"/>
      <c r="GB215" s="13"/>
      <c r="GC215" s="13"/>
      <c r="GD215" s="13"/>
      <c r="GE215" s="13"/>
      <c r="GF215" s="13"/>
      <c r="GG215" s="13"/>
      <c r="GH215" s="13"/>
      <c r="GI215" s="13"/>
      <c r="GJ215" s="13"/>
      <c r="GK215" s="13"/>
      <c r="GL215" s="13"/>
      <c r="GM215" s="13"/>
      <c r="GN215" s="13"/>
      <c r="GO215" s="13"/>
      <c r="GP215" s="13"/>
      <c r="GQ215" s="13"/>
      <c r="GR215" s="13"/>
      <c r="GS215" s="13"/>
      <c r="GT215" s="13"/>
      <c r="GU215" s="13"/>
      <c r="GV215" s="13"/>
      <c r="GW215" s="13"/>
      <c r="GX215" s="13"/>
      <c r="GY215" s="13"/>
      <c r="GZ215" s="13"/>
      <c r="HA215" s="13"/>
      <c r="HB215" s="13"/>
      <c r="HC215" s="13"/>
      <c r="HD215" s="13"/>
      <c r="HE215" s="13"/>
      <c r="HF215" s="13"/>
      <c r="HG215" s="13"/>
      <c r="HH215" s="13"/>
      <c r="HI215" s="13"/>
      <c r="HJ215" s="13"/>
      <c r="HK215" s="13"/>
      <c r="HL215" s="13"/>
      <c r="HM215" s="13"/>
      <c r="HN215" s="13"/>
      <c r="HO215" s="13"/>
      <c r="HP215" s="13"/>
      <c r="HQ215" s="13"/>
      <c r="HR215" s="13"/>
      <c r="HS215" s="13"/>
      <c r="HT215" s="13"/>
      <c r="HU215" s="13"/>
      <c r="HV215" s="13"/>
      <c r="HW215" s="13"/>
      <c r="HX215" s="13"/>
      <c r="HY215" s="13"/>
      <c r="HZ215" s="13"/>
      <c r="IA215" s="13"/>
      <c r="IB215" s="13"/>
      <c r="IC215" s="13"/>
      <c r="ID215" s="13"/>
      <c r="IE215" s="13"/>
      <c r="IF215" s="13"/>
      <c r="IG215" s="13"/>
      <c r="IH215" s="13"/>
      <c r="II215" s="13"/>
      <c r="IJ215" s="13"/>
    </row>
    <row r="216" spans="1:244" s="14" customFormat="1" ht="171" customHeight="1" x14ac:dyDescent="0.3">
      <c r="A216" s="229"/>
      <c r="B216" s="231"/>
      <c r="C216" s="22" t="s">
        <v>362</v>
      </c>
      <c r="D216" s="22" t="s">
        <v>391</v>
      </c>
      <c r="E216" s="22" t="s">
        <v>392</v>
      </c>
      <c r="F216" s="86" t="s">
        <v>393</v>
      </c>
      <c r="G216" s="87" t="s">
        <v>388</v>
      </c>
      <c r="H216" s="22" t="s">
        <v>362</v>
      </c>
      <c r="I216" s="22" t="s">
        <v>394</v>
      </c>
      <c r="J216" s="22" t="s">
        <v>392</v>
      </c>
      <c r="K216" s="86" t="s">
        <v>395</v>
      </c>
      <c r="L216" s="87" t="s">
        <v>388</v>
      </c>
      <c r="M216" s="22" t="s">
        <v>362</v>
      </c>
      <c r="N216" s="22" t="s">
        <v>394</v>
      </c>
      <c r="O216" s="22" t="s">
        <v>396</v>
      </c>
      <c r="P216" s="86" t="s">
        <v>395</v>
      </c>
      <c r="Q216" s="87" t="s">
        <v>388</v>
      </c>
      <c r="R216" s="15"/>
      <c r="S216" s="15"/>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c r="BI216" s="13"/>
      <c r="BJ216" s="13"/>
      <c r="BK216" s="13"/>
      <c r="BL216" s="13"/>
      <c r="BM216" s="13"/>
      <c r="BN216" s="13"/>
      <c r="BO216" s="13"/>
      <c r="BP216" s="13"/>
      <c r="BQ216" s="13"/>
      <c r="BR216" s="13"/>
      <c r="BS216" s="13"/>
      <c r="BT216" s="13"/>
      <c r="BU216" s="13"/>
      <c r="BV216" s="13"/>
      <c r="BW216" s="13"/>
      <c r="BX216" s="13"/>
      <c r="BY216" s="13"/>
      <c r="BZ216" s="13"/>
      <c r="CA216" s="13"/>
      <c r="CB216" s="13"/>
      <c r="CC216" s="13"/>
      <c r="CD216" s="13"/>
      <c r="CE216" s="13"/>
      <c r="CF216" s="13"/>
      <c r="CG216" s="13"/>
      <c r="CH216" s="13"/>
      <c r="CI216" s="13"/>
      <c r="CJ216" s="13"/>
      <c r="CK216" s="13"/>
      <c r="CL216" s="13"/>
      <c r="CM216" s="13"/>
      <c r="CN216" s="13"/>
      <c r="CO216" s="13"/>
      <c r="CP216" s="13"/>
      <c r="CQ216" s="13"/>
      <c r="CR216" s="13"/>
      <c r="CS216" s="13"/>
      <c r="CT216" s="13"/>
      <c r="CU216" s="13"/>
      <c r="CV216" s="13"/>
      <c r="CW216" s="13"/>
      <c r="CX216" s="13"/>
      <c r="CY216" s="13"/>
      <c r="CZ216" s="13"/>
      <c r="DA216" s="13"/>
      <c r="DB216" s="13"/>
      <c r="DC216" s="13"/>
      <c r="DD216" s="13"/>
      <c r="DE216" s="13"/>
      <c r="DF216" s="13"/>
      <c r="DG216" s="13"/>
      <c r="DH216" s="13"/>
      <c r="DI216" s="13"/>
      <c r="DJ216" s="13"/>
      <c r="DK216" s="13"/>
      <c r="DL216" s="13"/>
      <c r="DM216" s="13"/>
      <c r="DN216" s="13"/>
      <c r="DO216" s="13"/>
      <c r="DP216" s="13"/>
      <c r="DQ216" s="13"/>
      <c r="DR216" s="13"/>
      <c r="DS216" s="13"/>
      <c r="DT216" s="13"/>
      <c r="DU216" s="13"/>
      <c r="DV216" s="13"/>
      <c r="DW216" s="13"/>
      <c r="DX216" s="13"/>
      <c r="DY216" s="13"/>
      <c r="DZ216" s="13"/>
      <c r="EA216" s="13"/>
      <c r="EB216" s="13"/>
      <c r="EC216" s="13"/>
      <c r="ED216" s="13"/>
      <c r="EE216" s="13"/>
      <c r="EF216" s="13"/>
      <c r="EG216" s="13"/>
      <c r="EH216" s="13"/>
      <c r="EI216" s="13"/>
      <c r="EJ216" s="13"/>
      <c r="EK216" s="13"/>
      <c r="EL216" s="13"/>
      <c r="EM216" s="13"/>
      <c r="EN216" s="13"/>
      <c r="EO216" s="13"/>
      <c r="EP216" s="13"/>
      <c r="EQ216" s="13"/>
      <c r="ER216" s="13"/>
      <c r="ES216" s="13"/>
      <c r="ET216" s="13"/>
      <c r="EU216" s="13"/>
      <c r="EV216" s="13"/>
      <c r="EW216" s="13"/>
      <c r="EX216" s="13"/>
      <c r="EY216" s="13"/>
      <c r="EZ216" s="13"/>
      <c r="FA216" s="13"/>
      <c r="FB216" s="13"/>
      <c r="FC216" s="13"/>
      <c r="FD216" s="13"/>
      <c r="FE216" s="13"/>
      <c r="FF216" s="13"/>
      <c r="FG216" s="13"/>
      <c r="FH216" s="13"/>
      <c r="FI216" s="13"/>
      <c r="FJ216" s="13"/>
      <c r="FK216" s="13"/>
      <c r="FL216" s="13"/>
      <c r="FM216" s="13"/>
      <c r="FN216" s="13"/>
      <c r="FO216" s="13"/>
      <c r="FP216" s="13"/>
      <c r="FQ216" s="13"/>
      <c r="FR216" s="13"/>
      <c r="FS216" s="13"/>
      <c r="FT216" s="13"/>
      <c r="FU216" s="13"/>
      <c r="FV216" s="13"/>
      <c r="FW216" s="13"/>
      <c r="FX216" s="13"/>
      <c r="FY216" s="13"/>
      <c r="FZ216" s="13"/>
      <c r="GA216" s="13"/>
      <c r="GB216" s="13"/>
      <c r="GC216" s="13"/>
      <c r="GD216" s="13"/>
      <c r="GE216" s="13"/>
      <c r="GF216" s="13"/>
      <c r="GG216" s="13"/>
      <c r="GH216" s="13"/>
      <c r="GI216" s="13"/>
      <c r="GJ216" s="13"/>
      <c r="GK216" s="13"/>
      <c r="GL216" s="13"/>
      <c r="GM216" s="13"/>
      <c r="GN216" s="13"/>
      <c r="GO216" s="13"/>
      <c r="GP216" s="13"/>
      <c r="GQ216" s="13"/>
      <c r="GR216" s="13"/>
      <c r="GS216" s="13"/>
      <c r="GT216" s="13"/>
      <c r="GU216" s="13"/>
      <c r="GV216" s="13"/>
      <c r="GW216" s="13"/>
      <c r="GX216" s="13"/>
      <c r="GY216" s="13"/>
      <c r="GZ216" s="13"/>
      <c r="HA216" s="13"/>
      <c r="HB216" s="13"/>
      <c r="HC216" s="13"/>
      <c r="HD216" s="13"/>
      <c r="HE216" s="13"/>
      <c r="HF216" s="13"/>
      <c r="HG216" s="13"/>
      <c r="HH216" s="13"/>
      <c r="HI216" s="13"/>
      <c r="HJ216" s="13"/>
      <c r="HK216" s="13"/>
      <c r="HL216" s="13"/>
      <c r="HM216" s="13"/>
      <c r="HN216" s="13"/>
      <c r="HO216" s="13"/>
      <c r="HP216" s="13"/>
      <c r="HQ216" s="13"/>
      <c r="HR216" s="13"/>
      <c r="HS216" s="13"/>
      <c r="HT216" s="13"/>
      <c r="HU216" s="13"/>
      <c r="HV216" s="13"/>
      <c r="HW216" s="13"/>
      <c r="HX216" s="13"/>
      <c r="HY216" s="13"/>
      <c r="HZ216" s="13"/>
      <c r="IA216" s="13"/>
      <c r="IB216" s="13"/>
      <c r="IC216" s="13"/>
      <c r="ID216" s="13"/>
      <c r="IE216" s="13"/>
      <c r="IF216" s="13"/>
      <c r="IG216" s="13"/>
      <c r="IH216" s="13"/>
      <c r="II216" s="13"/>
      <c r="IJ216" s="13"/>
    </row>
    <row r="217" spans="1:244" s="18" customFormat="1" ht="47.25" customHeight="1" x14ac:dyDescent="0.3">
      <c r="A217" s="139" t="s">
        <v>145</v>
      </c>
      <c r="B217" s="178" t="s">
        <v>146</v>
      </c>
      <c r="C217" s="71">
        <f>SUM(C219:C221)</f>
        <v>1829781</v>
      </c>
      <c r="D217" s="71">
        <f>SUM(D219:D221)</f>
        <v>1695350</v>
      </c>
      <c r="E217" s="71">
        <f>SUM(E219:E221)</f>
        <v>1525085.9</v>
      </c>
      <c r="F217" s="72">
        <f t="shared" si="55"/>
        <v>89.956994131005402</v>
      </c>
      <c r="G217" s="71">
        <f t="shared" si="56"/>
        <v>-170264.10000000009</v>
      </c>
      <c r="H217" s="71">
        <f>SUM(H218:H220)+H221</f>
        <v>2430004</v>
      </c>
      <c r="I217" s="71">
        <f t="shared" ref="I217:J217" si="70">SUM(I218:I220)+I221</f>
        <v>2365004</v>
      </c>
      <c r="J217" s="71">
        <f t="shared" si="70"/>
        <v>1366734.04</v>
      </c>
      <c r="K217" s="73">
        <f t="shared" si="65"/>
        <v>57.789925091035791</v>
      </c>
      <c r="L217" s="71">
        <f t="shared" si="66"/>
        <v>-998269.96</v>
      </c>
      <c r="M217" s="71">
        <f t="shared" si="57"/>
        <v>4259785</v>
      </c>
      <c r="N217" s="71">
        <f t="shared" si="57"/>
        <v>4060354</v>
      </c>
      <c r="O217" s="71">
        <f t="shared" si="57"/>
        <v>2891819.94</v>
      </c>
      <c r="P217" s="74">
        <f t="shared" si="58"/>
        <v>71.220882218643993</v>
      </c>
      <c r="Q217" s="71">
        <f t="shared" si="59"/>
        <v>-1168534.06</v>
      </c>
      <c r="R217" s="44"/>
      <c r="S217" s="44"/>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c r="DJ217" s="17"/>
      <c r="DK217" s="17"/>
      <c r="DL217" s="17"/>
      <c r="DM217" s="17"/>
      <c r="DN217" s="17"/>
      <c r="DO217" s="17"/>
      <c r="DP217" s="17"/>
      <c r="DQ217" s="17"/>
      <c r="DR217" s="17"/>
      <c r="DS217" s="17"/>
      <c r="DT217" s="17"/>
      <c r="DU217" s="17"/>
      <c r="DV217" s="17"/>
      <c r="DW217" s="17"/>
      <c r="DX217" s="17"/>
      <c r="DY217" s="17"/>
      <c r="DZ217" s="17"/>
      <c r="EA217" s="17"/>
      <c r="EB217" s="17"/>
      <c r="EC217" s="17"/>
      <c r="ED217" s="17"/>
      <c r="EE217" s="17"/>
      <c r="EF217" s="17"/>
      <c r="EG217" s="17"/>
      <c r="EH217" s="17"/>
      <c r="EI217" s="17"/>
      <c r="EJ217" s="17"/>
      <c r="EK217" s="17"/>
      <c r="EL217" s="17"/>
      <c r="EM217" s="17"/>
      <c r="EN217" s="17"/>
      <c r="EO217" s="17"/>
      <c r="EP217" s="17"/>
      <c r="EQ217" s="17"/>
      <c r="ER217" s="17"/>
      <c r="ES217" s="17"/>
      <c r="ET217" s="17"/>
      <c r="EU217" s="17"/>
      <c r="EV217" s="17"/>
      <c r="EW217" s="17"/>
      <c r="EX217" s="17"/>
      <c r="EY217" s="17"/>
      <c r="EZ217" s="17"/>
      <c r="FA217" s="17"/>
      <c r="FB217" s="17"/>
      <c r="FC217" s="17"/>
      <c r="FD217" s="17"/>
      <c r="FE217" s="17"/>
      <c r="FF217" s="17"/>
      <c r="FG217" s="17"/>
      <c r="FH217" s="17"/>
      <c r="FI217" s="17"/>
      <c r="FJ217" s="17"/>
      <c r="FK217" s="17"/>
      <c r="FL217" s="17"/>
      <c r="FM217" s="17"/>
      <c r="FN217" s="17"/>
      <c r="FO217" s="17"/>
      <c r="FP217" s="17"/>
      <c r="FQ217" s="17"/>
      <c r="FR217" s="17"/>
      <c r="FS217" s="17"/>
      <c r="FT217" s="17"/>
      <c r="FU217" s="17"/>
      <c r="FV217" s="17"/>
      <c r="FW217" s="17"/>
      <c r="FX217" s="17"/>
      <c r="FY217" s="17"/>
      <c r="FZ217" s="17"/>
      <c r="GA217" s="17"/>
      <c r="GB217" s="17"/>
      <c r="GC217" s="17"/>
      <c r="GD217" s="17"/>
      <c r="GE217" s="17"/>
      <c r="GF217" s="17"/>
      <c r="GG217" s="17"/>
      <c r="GH217" s="17"/>
      <c r="GI217" s="17"/>
      <c r="GJ217" s="17"/>
      <c r="GK217" s="17"/>
      <c r="GL217" s="17"/>
      <c r="GM217" s="17"/>
      <c r="GN217" s="17"/>
      <c r="GO217" s="17"/>
      <c r="GP217" s="17"/>
      <c r="GQ217" s="17"/>
      <c r="GR217" s="17"/>
      <c r="GS217" s="17"/>
      <c r="GT217" s="17"/>
      <c r="GU217" s="17"/>
      <c r="GV217" s="17"/>
      <c r="GW217" s="17"/>
      <c r="GX217" s="17"/>
      <c r="GY217" s="17"/>
      <c r="GZ217" s="17"/>
      <c r="HA217" s="17"/>
      <c r="HB217" s="17"/>
      <c r="HC217" s="17"/>
      <c r="HD217" s="17"/>
      <c r="HE217" s="17"/>
      <c r="HF217" s="17"/>
      <c r="HG217" s="17"/>
      <c r="HH217" s="17"/>
      <c r="HI217" s="17"/>
      <c r="HJ217" s="17"/>
      <c r="HK217" s="17"/>
      <c r="HL217" s="17"/>
      <c r="HM217" s="17"/>
      <c r="HN217" s="17"/>
      <c r="HO217" s="17"/>
      <c r="HP217" s="17"/>
      <c r="HQ217" s="17"/>
      <c r="HR217" s="17"/>
      <c r="HS217" s="17"/>
      <c r="HT217" s="17"/>
      <c r="HU217" s="17"/>
      <c r="HV217" s="17"/>
      <c r="HW217" s="17"/>
      <c r="HX217" s="17"/>
      <c r="HY217" s="17"/>
      <c r="HZ217" s="17"/>
      <c r="IA217" s="17"/>
      <c r="IB217" s="17"/>
      <c r="IC217" s="17"/>
      <c r="ID217" s="17"/>
      <c r="IE217" s="17"/>
      <c r="IF217" s="17"/>
      <c r="IG217" s="17"/>
      <c r="IH217" s="17"/>
      <c r="II217" s="17"/>
      <c r="IJ217" s="17"/>
    </row>
    <row r="218" spans="1:244" s="5" customFormat="1" ht="45" customHeight="1" x14ac:dyDescent="0.3">
      <c r="A218" s="55" t="s">
        <v>158</v>
      </c>
      <c r="B218" s="146" t="s">
        <v>159</v>
      </c>
      <c r="C218" s="63"/>
      <c r="D218" s="63"/>
      <c r="E218" s="63"/>
      <c r="F218" s="72"/>
      <c r="G218" s="63"/>
      <c r="H218" s="67">
        <v>130000</v>
      </c>
      <c r="I218" s="67">
        <v>65000</v>
      </c>
      <c r="J218" s="67">
        <v>16500</v>
      </c>
      <c r="K218" s="69">
        <f t="shared" si="65"/>
        <v>25.384615384615383</v>
      </c>
      <c r="L218" s="67">
        <f t="shared" si="66"/>
        <v>-48500</v>
      </c>
      <c r="M218" s="67">
        <f t="shared" si="57"/>
        <v>130000</v>
      </c>
      <c r="N218" s="67">
        <f t="shared" si="57"/>
        <v>65000</v>
      </c>
      <c r="O218" s="67">
        <f t="shared" si="57"/>
        <v>16500</v>
      </c>
      <c r="P218" s="70">
        <f t="shared" si="58"/>
        <v>25.384615384615383</v>
      </c>
      <c r="Q218" s="67">
        <f t="shared" si="59"/>
        <v>-48500</v>
      </c>
      <c r="R218" s="43"/>
      <c r="S218" s="43"/>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c r="HL218" s="4"/>
      <c r="HM218" s="4"/>
      <c r="HN218" s="4"/>
      <c r="HO218" s="4"/>
      <c r="HP218" s="4"/>
      <c r="HQ218" s="4"/>
      <c r="HR218" s="4"/>
      <c r="HS218" s="4"/>
      <c r="HT218" s="4"/>
      <c r="HU218" s="4"/>
      <c r="HV218" s="4"/>
      <c r="HW218" s="4"/>
      <c r="HX218" s="4"/>
      <c r="HY218" s="4"/>
      <c r="HZ218" s="4"/>
      <c r="IA218" s="4"/>
      <c r="IB218" s="4"/>
      <c r="IC218" s="4"/>
      <c r="ID218" s="4"/>
      <c r="IE218" s="4"/>
      <c r="IF218" s="4"/>
      <c r="IG218" s="4"/>
      <c r="IH218" s="4"/>
      <c r="II218" s="4"/>
      <c r="IJ218" s="4"/>
    </row>
    <row r="219" spans="1:244" s="5" customFormat="1" ht="42.75" customHeight="1" x14ac:dyDescent="0.3">
      <c r="A219" s="55" t="s">
        <v>160</v>
      </c>
      <c r="B219" s="146" t="s">
        <v>249</v>
      </c>
      <c r="C219" s="67"/>
      <c r="D219" s="67"/>
      <c r="E219" s="67"/>
      <c r="F219" s="72"/>
      <c r="G219" s="63"/>
      <c r="H219" s="67">
        <v>2300004</v>
      </c>
      <c r="I219" s="67">
        <v>2300004</v>
      </c>
      <c r="J219" s="67">
        <v>1350234.04</v>
      </c>
      <c r="K219" s="69">
        <f t="shared" si="65"/>
        <v>58.705725729172642</v>
      </c>
      <c r="L219" s="67">
        <f t="shared" si="66"/>
        <v>-949769.96</v>
      </c>
      <c r="M219" s="67">
        <f t="shared" si="57"/>
        <v>2300004</v>
      </c>
      <c r="N219" s="67">
        <f t="shared" si="57"/>
        <v>2300004</v>
      </c>
      <c r="O219" s="67">
        <f t="shared" si="57"/>
        <v>1350234.04</v>
      </c>
      <c r="P219" s="70">
        <f t="shared" si="58"/>
        <v>58.705725729172642</v>
      </c>
      <c r="Q219" s="67">
        <f t="shared" si="59"/>
        <v>-949769.96</v>
      </c>
      <c r="R219" s="43"/>
      <c r="S219" s="43"/>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c r="HL219" s="4"/>
      <c r="HM219" s="4"/>
      <c r="HN219" s="4"/>
      <c r="HO219" s="4"/>
      <c r="HP219" s="4"/>
      <c r="HQ219" s="4"/>
      <c r="HR219" s="4"/>
      <c r="HS219" s="4"/>
      <c r="HT219" s="4"/>
      <c r="HU219" s="4"/>
      <c r="HV219" s="4"/>
      <c r="HW219" s="4"/>
      <c r="HX219" s="4"/>
      <c r="HY219" s="4"/>
      <c r="HZ219" s="4"/>
      <c r="IA219" s="4"/>
      <c r="IB219" s="4"/>
      <c r="IC219" s="4"/>
      <c r="ID219" s="4"/>
      <c r="IE219" s="4"/>
      <c r="IF219" s="4"/>
      <c r="IG219" s="4"/>
      <c r="IH219" s="4"/>
      <c r="II219" s="4"/>
      <c r="IJ219" s="4"/>
    </row>
    <row r="220" spans="1:244" s="18" customFormat="1" ht="45.75" customHeight="1" x14ac:dyDescent="0.3">
      <c r="A220" s="55" t="s">
        <v>147</v>
      </c>
      <c r="B220" s="146" t="s">
        <v>148</v>
      </c>
      <c r="C220" s="67">
        <v>100000</v>
      </c>
      <c r="D220" s="67">
        <v>100000</v>
      </c>
      <c r="E220" s="67">
        <v>70573</v>
      </c>
      <c r="F220" s="68">
        <f t="shared" si="55"/>
        <v>70.572999999999993</v>
      </c>
      <c r="G220" s="67">
        <f t="shared" si="56"/>
        <v>-29427</v>
      </c>
      <c r="H220" s="67"/>
      <c r="I220" s="67"/>
      <c r="J220" s="89"/>
      <c r="K220" s="69"/>
      <c r="L220" s="67"/>
      <c r="M220" s="67">
        <f t="shared" si="57"/>
        <v>100000</v>
      </c>
      <c r="N220" s="67">
        <f t="shared" si="57"/>
        <v>100000</v>
      </c>
      <c r="O220" s="67">
        <f t="shared" si="57"/>
        <v>70573</v>
      </c>
      <c r="P220" s="70">
        <f t="shared" si="58"/>
        <v>70.572999999999993</v>
      </c>
      <c r="Q220" s="67">
        <f t="shared" si="59"/>
        <v>-29427</v>
      </c>
      <c r="R220" s="44"/>
      <c r="S220" s="44"/>
      <c r="T220" s="17"/>
      <c r="U220" s="17"/>
      <c r="V220" s="17"/>
      <c r="W220" s="17"/>
      <c r="X220" s="17"/>
      <c r="Y220" s="17"/>
      <c r="Z220" s="17"/>
      <c r="AA220" s="17"/>
      <c r="AB220" s="17"/>
      <c r="AC220" s="17"/>
      <c r="AD220" s="17"/>
      <c r="AE220" s="17"/>
      <c r="AF220" s="17"/>
      <c r="AG220" s="17"/>
      <c r="AH220" s="17"/>
      <c r="AI220" s="17"/>
      <c r="AJ220" s="17"/>
      <c r="AK220" s="17"/>
      <c r="AL220" s="17"/>
      <c r="AM220" s="17"/>
      <c r="AN220" s="17"/>
      <c r="AO220" s="17"/>
      <c r="AP220" s="17"/>
      <c r="AQ220" s="17"/>
      <c r="AR220" s="17"/>
      <c r="AS220" s="17"/>
      <c r="AT220" s="17"/>
      <c r="AU220" s="17"/>
      <c r="AV220" s="17"/>
      <c r="AW220" s="17"/>
      <c r="AX220" s="17"/>
      <c r="AY220" s="17"/>
      <c r="AZ220" s="17"/>
      <c r="BA220" s="17"/>
      <c r="BB220" s="17"/>
      <c r="BC220" s="17"/>
      <c r="BD220" s="17"/>
      <c r="BE220" s="17"/>
      <c r="BF220" s="17"/>
      <c r="BG220" s="17"/>
      <c r="BH220" s="17"/>
      <c r="BI220" s="17"/>
      <c r="BJ220" s="17"/>
      <c r="BK220" s="17"/>
      <c r="BL220" s="17"/>
      <c r="BM220" s="17"/>
      <c r="BN220" s="17"/>
      <c r="BO220" s="17"/>
      <c r="BP220" s="17"/>
      <c r="BQ220" s="17"/>
      <c r="BR220" s="17"/>
      <c r="BS220" s="17"/>
      <c r="BT220" s="17"/>
      <c r="BU220" s="17"/>
      <c r="BV220" s="17"/>
      <c r="BW220" s="17"/>
      <c r="BX220" s="17"/>
      <c r="BY220" s="17"/>
      <c r="BZ220" s="17"/>
      <c r="CA220" s="17"/>
      <c r="CB220" s="17"/>
      <c r="CC220" s="17"/>
      <c r="CD220" s="17"/>
      <c r="CE220" s="17"/>
      <c r="CF220" s="17"/>
      <c r="CG220" s="17"/>
      <c r="CH220" s="17"/>
      <c r="CI220" s="17"/>
      <c r="CJ220" s="17"/>
      <c r="CK220" s="17"/>
      <c r="CL220" s="17"/>
      <c r="CM220" s="17"/>
      <c r="CN220" s="17"/>
      <c r="CO220" s="17"/>
      <c r="CP220" s="17"/>
      <c r="CQ220" s="17"/>
      <c r="CR220" s="17"/>
      <c r="CS220" s="17"/>
      <c r="CT220" s="17"/>
      <c r="CU220" s="17"/>
      <c r="CV220" s="17"/>
      <c r="CW220" s="17"/>
      <c r="CX220" s="17"/>
      <c r="CY220" s="17"/>
      <c r="CZ220" s="17"/>
      <c r="DA220" s="17"/>
      <c r="DB220" s="17"/>
      <c r="DC220" s="17"/>
      <c r="DD220" s="17"/>
      <c r="DE220" s="17"/>
      <c r="DF220" s="17"/>
      <c r="DG220" s="17"/>
      <c r="DH220" s="17"/>
      <c r="DI220" s="17"/>
      <c r="DJ220" s="17"/>
      <c r="DK220" s="17"/>
      <c r="DL220" s="17"/>
      <c r="DM220" s="17"/>
      <c r="DN220" s="17"/>
      <c r="DO220" s="17"/>
      <c r="DP220" s="17"/>
      <c r="DQ220" s="17"/>
      <c r="DR220" s="17"/>
      <c r="DS220" s="17"/>
      <c r="DT220" s="17"/>
      <c r="DU220" s="17"/>
      <c r="DV220" s="17"/>
      <c r="DW220" s="17"/>
      <c r="DX220" s="17"/>
      <c r="DY220" s="17"/>
      <c r="DZ220" s="17"/>
      <c r="EA220" s="17"/>
      <c r="EB220" s="17"/>
      <c r="EC220" s="17"/>
      <c r="ED220" s="17"/>
      <c r="EE220" s="17"/>
      <c r="EF220" s="17"/>
      <c r="EG220" s="17"/>
      <c r="EH220" s="17"/>
      <c r="EI220" s="17"/>
      <c r="EJ220" s="17"/>
      <c r="EK220" s="17"/>
      <c r="EL220" s="17"/>
      <c r="EM220" s="17"/>
      <c r="EN220" s="17"/>
      <c r="EO220" s="17"/>
      <c r="EP220" s="17"/>
      <c r="EQ220" s="17"/>
      <c r="ER220" s="17"/>
      <c r="ES220" s="17"/>
      <c r="ET220" s="17"/>
      <c r="EU220" s="17"/>
      <c r="EV220" s="17"/>
      <c r="EW220" s="17"/>
      <c r="EX220" s="17"/>
      <c r="EY220" s="17"/>
      <c r="EZ220" s="17"/>
      <c r="FA220" s="17"/>
      <c r="FB220" s="17"/>
      <c r="FC220" s="17"/>
      <c r="FD220" s="17"/>
      <c r="FE220" s="17"/>
      <c r="FF220" s="17"/>
      <c r="FG220" s="17"/>
      <c r="FH220" s="17"/>
      <c r="FI220" s="17"/>
      <c r="FJ220" s="17"/>
      <c r="FK220" s="17"/>
      <c r="FL220" s="17"/>
      <c r="FM220" s="17"/>
      <c r="FN220" s="17"/>
      <c r="FO220" s="17"/>
      <c r="FP220" s="17"/>
      <c r="FQ220" s="17"/>
      <c r="FR220" s="17"/>
      <c r="FS220" s="17"/>
      <c r="FT220" s="17"/>
      <c r="FU220" s="17"/>
      <c r="FV220" s="17"/>
      <c r="FW220" s="17"/>
      <c r="FX220" s="17"/>
      <c r="FY220" s="17"/>
      <c r="FZ220" s="17"/>
      <c r="GA220" s="17"/>
      <c r="GB220" s="17"/>
      <c r="GC220" s="17"/>
      <c r="GD220" s="17"/>
      <c r="GE220" s="17"/>
      <c r="GF220" s="17"/>
      <c r="GG220" s="17"/>
      <c r="GH220" s="17"/>
      <c r="GI220" s="17"/>
      <c r="GJ220" s="17"/>
      <c r="GK220" s="17"/>
      <c r="GL220" s="17"/>
      <c r="GM220" s="17"/>
      <c r="GN220" s="17"/>
      <c r="GO220" s="17"/>
      <c r="GP220" s="17"/>
      <c r="GQ220" s="17"/>
      <c r="GR220" s="17"/>
      <c r="GS220" s="17"/>
      <c r="GT220" s="17"/>
      <c r="GU220" s="17"/>
      <c r="GV220" s="17"/>
      <c r="GW220" s="17"/>
      <c r="GX220" s="17"/>
      <c r="GY220" s="17"/>
      <c r="GZ220" s="17"/>
      <c r="HA220" s="17"/>
      <c r="HB220" s="17"/>
      <c r="HC220" s="17"/>
      <c r="HD220" s="17"/>
      <c r="HE220" s="17"/>
      <c r="HF220" s="17"/>
      <c r="HG220" s="17"/>
      <c r="HH220" s="17"/>
      <c r="HI220" s="17"/>
      <c r="HJ220" s="17"/>
      <c r="HK220" s="17"/>
      <c r="HL220" s="17"/>
      <c r="HM220" s="17"/>
      <c r="HN220" s="17"/>
      <c r="HO220" s="17"/>
      <c r="HP220" s="17"/>
      <c r="HQ220" s="17"/>
      <c r="HR220" s="17"/>
      <c r="HS220" s="17"/>
      <c r="HT220" s="17"/>
      <c r="HU220" s="17"/>
      <c r="HV220" s="17"/>
      <c r="HW220" s="17"/>
      <c r="HX220" s="17"/>
      <c r="HY220" s="17"/>
      <c r="HZ220" s="17"/>
      <c r="IA220" s="17"/>
      <c r="IB220" s="17"/>
      <c r="IC220" s="17"/>
      <c r="ID220" s="17"/>
      <c r="IE220" s="17"/>
      <c r="IF220" s="17"/>
      <c r="IG220" s="17"/>
      <c r="IH220" s="17"/>
      <c r="II220" s="17"/>
      <c r="IJ220" s="17"/>
    </row>
    <row r="221" spans="1:244" s="18" customFormat="1" ht="32.25" customHeight="1" x14ac:dyDescent="0.3">
      <c r="A221" s="139" t="s">
        <v>149</v>
      </c>
      <c r="B221" s="178" t="s">
        <v>151</v>
      </c>
      <c r="C221" s="71">
        <f>SUM(C222)</f>
        <v>1729781</v>
      </c>
      <c r="D221" s="71">
        <f>SUM(D222)</f>
        <v>1595350</v>
      </c>
      <c r="E221" s="71">
        <f>SUM(E222)</f>
        <v>1454512.9</v>
      </c>
      <c r="F221" s="72">
        <f t="shared" si="55"/>
        <v>91.172024947503672</v>
      </c>
      <c r="G221" s="71">
        <f t="shared" si="56"/>
        <v>-140837.10000000009</v>
      </c>
      <c r="H221" s="71"/>
      <c r="I221" s="71"/>
      <c r="J221" s="71"/>
      <c r="K221" s="73"/>
      <c r="L221" s="71"/>
      <c r="M221" s="71">
        <f t="shared" si="57"/>
        <v>1729781</v>
      </c>
      <c r="N221" s="71">
        <f t="shared" si="57"/>
        <v>1595350</v>
      </c>
      <c r="O221" s="71">
        <f t="shared" si="57"/>
        <v>1454512.9</v>
      </c>
      <c r="P221" s="74">
        <f t="shared" si="58"/>
        <v>91.172024947503672</v>
      </c>
      <c r="Q221" s="71">
        <f t="shared" si="59"/>
        <v>-140837.10000000009</v>
      </c>
      <c r="R221" s="44"/>
      <c r="S221" s="44"/>
      <c r="T221" s="17"/>
      <c r="U221" s="17"/>
      <c r="V221" s="17"/>
      <c r="W221" s="17"/>
      <c r="X221" s="17"/>
      <c r="Y221" s="17"/>
      <c r="Z221" s="17"/>
      <c r="AA221" s="17"/>
      <c r="AB221" s="17"/>
      <c r="AC221" s="17"/>
      <c r="AD221" s="17"/>
      <c r="AE221" s="17"/>
      <c r="AF221" s="17"/>
      <c r="AG221" s="17"/>
      <c r="AH221" s="17"/>
      <c r="AI221" s="17"/>
      <c r="AJ221" s="17"/>
      <c r="AK221" s="17"/>
      <c r="AL221" s="17"/>
      <c r="AM221" s="17"/>
      <c r="AN221" s="17"/>
      <c r="AO221" s="17"/>
      <c r="AP221" s="17"/>
      <c r="AQ221" s="17"/>
      <c r="AR221" s="17"/>
      <c r="AS221" s="17"/>
      <c r="AT221" s="17"/>
      <c r="AU221" s="17"/>
      <c r="AV221" s="17"/>
      <c r="AW221" s="17"/>
      <c r="AX221" s="17"/>
      <c r="AY221" s="17"/>
      <c r="AZ221" s="17"/>
      <c r="BA221" s="17"/>
      <c r="BB221" s="17"/>
      <c r="BC221" s="17"/>
      <c r="BD221" s="17"/>
      <c r="BE221" s="17"/>
      <c r="BF221" s="17"/>
      <c r="BG221" s="17"/>
      <c r="BH221" s="17"/>
      <c r="BI221" s="17"/>
      <c r="BJ221" s="17"/>
      <c r="BK221" s="17"/>
      <c r="BL221" s="17"/>
      <c r="BM221" s="17"/>
      <c r="BN221" s="17"/>
      <c r="BO221" s="17"/>
      <c r="BP221" s="17"/>
      <c r="BQ221" s="17"/>
      <c r="BR221" s="17"/>
      <c r="BS221" s="17"/>
      <c r="BT221" s="17"/>
      <c r="BU221" s="17"/>
      <c r="BV221" s="17"/>
      <c r="BW221" s="17"/>
      <c r="BX221" s="17"/>
      <c r="BY221" s="17"/>
      <c r="BZ221" s="17"/>
      <c r="CA221" s="17"/>
      <c r="CB221" s="17"/>
      <c r="CC221" s="17"/>
      <c r="CD221" s="17"/>
      <c r="CE221" s="17"/>
      <c r="CF221" s="17"/>
      <c r="CG221" s="17"/>
      <c r="CH221" s="17"/>
      <c r="CI221" s="17"/>
      <c r="CJ221" s="17"/>
      <c r="CK221" s="17"/>
      <c r="CL221" s="17"/>
      <c r="CM221" s="17"/>
      <c r="CN221" s="17"/>
      <c r="CO221" s="17"/>
      <c r="CP221" s="17"/>
      <c r="CQ221" s="17"/>
      <c r="CR221" s="17"/>
      <c r="CS221" s="17"/>
      <c r="CT221" s="17"/>
      <c r="CU221" s="17"/>
      <c r="CV221" s="17"/>
      <c r="CW221" s="17"/>
      <c r="CX221" s="17"/>
      <c r="CY221" s="17"/>
      <c r="CZ221" s="17"/>
      <c r="DA221" s="17"/>
      <c r="DB221" s="17"/>
      <c r="DC221" s="17"/>
      <c r="DD221" s="17"/>
      <c r="DE221" s="17"/>
      <c r="DF221" s="17"/>
      <c r="DG221" s="17"/>
      <c r="DH221" s="17"/>
      <c r="DI221" s="17"/>
      <c r="DJ221" s="17"/>
      <c r="DK221" s="17"/>
      <c r="DL221" s="17"/>
      <c r="DM221" s="17"/>
      <c r="DN221" s="17"/>
      <c r="DO221" s="17"/>
      <c r="DP221" s="17"/>
      <c r="DQ221" s="17"/>
      <c r="DR221" s="17"/>
      <c r="DS221" s="17"/>
      <c r="DT221" s="17"/>
      <c r="DU221" s="17"/>
      <c r="DV221" s="17"/>
      <c r="DW221" s="17"/>
      <c r="DX221" s="17"/>
      <c r="DY221" s="17"/>
      <c r="DZ221" s="17"/>
      <c r="EA221" s="17"/>
      <c r="EB221" s="17"/>
      <c r="EC221" s="17"/>
      <c r="ED221" s="17"/>
      <c r="EE221" s="17"/>
      <c r="EF221" s="17"/>
      <c r="EG221" s="17"/>
      <c r="EH221" s="17"/>
      <c r="EI221" s="17"/>
      <c r="EJ221" s="17"/>
      <c r="EK221" s="17"/>
      <c r="EL221" s="17"/>
      <c r="EM221" s="17"/>
      <c r="EN221" s="17"/>
      <c r="EO221" s="17"/>
      <c r="EP221" s="17"/>
      <c r="EQ221" s="17"/>
      <c r="ER221" s="17"/>
      <c r="ES221" s="17"/>
      <c r="ET221" s="17"/>
      <c r="EU221" s="17"/>
      <c r="EV221" s="17"/>
      <c r="EW221" s="17"/>
      <c r="EX221" s="17"/>
      <c r="EY221" s="17"/>
      <c r="EZ221" s="17"/>
      <c r="FA221" s="17"/>
      <c r="FB221" s="17"/>
      <c r="FC221" s="17"/>
      <c r="FD221" s="17"/>
      <c r="FE221" s="17"/>
      <c r="FF221" s="17"/>
      <c r="FG221" s="17"/>
      <c r="FH221" s="17"/>
      <c r="FI221" s="17"/>
      <c r="FJ221" s="17"/>
      <c r="FK221" s="17"/>
      <c r="FL221" s="17"/>
      <c r="FM221" s="17"/>
      <c r="FN221" s="17"/>
      <c r="FO221" s="17"/>
      <c r="FP221" s="17"/>
      <c r="FQ221" s="17"/>
      <c r="FR221" s="17"/>
      <c r="FS221" s="17"/>
      <c r="FT221" s="17"/>
      <c r="FU221" s="17"/>
      <c r="FV221" s="17"/>
      <c r="FW221" s="17"/>
      <c r="FX221" s="17"/>
      <c r="FY221" s="17"/>
      <c r="FZ221" s="17"/>
      <c r="GA221" s="17"/>
      <c r="GB221" s="17"/>
      <c r="GC221" s="17"/>
      <c r="GD221" s="17"/>
      <c r="GE221" s="17"/>
      <c r="GF221" s="17"/>
      <c r="GG221" s="17"/>
      <c r="GH221" s="17"/>
      <c r="GI221" s="17"/>
      <c r="GJ221" s="17"/>
      <c r="GK221" s="17"/>
      <c r="GL221" s="17"/>
      <c r="GM221" s="17"/>
      <c r="GN221" s="17"/>
      <c r="GO221" s="17"/>
      <c r="GP221" s="17"/>
      <c r="GQ221" s="17"/>
      <c r="GR221" s="17"/>
      <c r="GS221" s="17"/>
      <c r="GT221" s="17"/>
      <c r="GU221" s="17"/>
      <c r="GV221" s="17"/>
      <c r="GW221" s="17"/>
      <c r="GX221" s="17"/>
      <c r="GY221" s="17"/>
      <c r="GZ221" s="17"/>
      <c r="HA221" s="17"/>
      <c r="HB221" s="17"/>
      <c r="HC221" s="17"/>
      <c r="HD221" s="17"/>
      <c r="HE221" s="17"/>
      <c r="HF221" s="17"/>
      <c r="HG221" s="17"/>
      <c r="HH221" s="17"/>
      <c r="HI221" s="17"/>
      <c r="HJ221" s="17"/>
      <c r="HK221" s="17"/>
      <c r="HL221" s="17"/>
      <c r="HM221" s="17"/>
      <c r="HN221" s="17"/>
      <c r="HO221" s="17"/>
      <c r="HP221" s="17"/>
      <c r="HQ221" s="17"/>
      <c r="HR221" s="17"/>
      <c r="HS221" s="17"/>
      <c r="HT221" s="17"/>
      <c r="HU221" s="17"/>
      <c r="HV221" s="17"/>
      <c r="HW221" s="17"/>
      <c r="HX221" s="17"/>
      <c r="HY221" s="17"/>
      <c r="HZ221" s="17"/>
      <c r="IA221" s="17"/>
      <c r="IB221" s="17"/>
      <c r="IC221" s="17"/>
      <c r="ID221" s="17"/>
      <c r="IE221" s="17"/>
      <c r="IF221" s="17"/>
      <c r="IG221" s="17"/>
      <c r="IH221" s="17"/>
      <c r="II221" s="17"/>
      <c r="IJ221" s="17"/>
    </row>
    <row r="222" spans="1:244" s="18" customFormat="1" ht="26.25" customHeight="1" x14ac:dyDescent="0.3">
      <c r="A222" s="55" t="s">
        <v>150</v>
      </c>
      <c r="B222" s="146" t="s">
        <v>152</v>
      </c>
      <c r="C222" s="67">
        <v>1729781</v>
      </c>
      <c r="D222" s="67">
        <v>1595350</v>
      </c>
      <c r="E222" s="67">
        <v>1454512.9</v>
      </c>
      <c r="F222" s="68">
        <f t="shared" si="55"/>
        <v>91.172024947503672</v>
      </c>
      <c r="G222" s="67">
        <f t="shared" si="56"/>
        <v>-140837.10000000009</v>
      </c>
      <c r="H222" s="67"/>
      <c r="I222" s="67"/>
      <c r="J222" s="89"/>
      <c r="K222" s="73"/>
      <c r="L222" s="71"/>
      <c r="M222" s="67">
        <f t="shared" si="57"/>
        <v>1729781</v>
      </c>
      <c r="N222" s="67">
        <f t="shared" si="57"/>
        <v>1595350</v>
      </c>
      <c r="O222" s="67">
        <f t="shared" si="57"/>
        <v>1454512.9</v>
      </c>
      <c r="P222" s="70">
        <f t="shared" si="58"/>
        <v>91.172024947503672</v>
      </c>
      <c r="Q222" s="67">
        <f t="shared" si="59"/>
        <v>-140837.10000000009</v>
      </c>
      <c r="R222" s="44"/>
      <c r="S222" s="44"/>
      <c r="T222" s="17"/>
      <c r="U222" s="17"/>
      <c r="V222" s="17"/>
      <c r="W222" s="17"/>
      <c r="X222" s="17"/>
      <c r="Y222" s="17"/>
      <c r="Z222" s="17"/>
      <c r="AA222" s="17"/>
      <c r="AB222" s="17"/>
      <c r="AC222" s="17"/>
      <c r="AD222" s="17"/>
      <c r="AE222" s="17"/>
      <c r="AF222" s="17"/>
      <c r="AG222" s="17"/>
      <c r="AH222" s="17"/>
      <c r="AI222" s="17"/>
      <c r="AJ222" s="17"/>
      <c r="AK222" s="17"/>
      <c r="AL222" s="17"/>
      <c r="AM222" s="17"/>
      <c r="AN222" s="17"/>
      <c r="AO222" s="17"/>
      <c r="AP222" s="17"/>
      <c r="AQ222" s="17"/>
      <c r="AR222" s="17"/>
      <c r="AS222" s="17"/>
      <c r="AT222" s="17"/>
      <c r="AU222" s="17"/>
      <c r="AV222" s="17"/>
      <c r="AW222" s="17"/>
      <c r="AX222" s="17"/>
      <c r="AY222" s="17"/>
      <c r="AZ222" s="17"/>
      <c r="BA222" s="17"/>
      <c r="BB222" s="17"/>
      <c r="BC222" s="17"/>
      <c r="BD222" s="17"/>
      <c r="BE222" s="17"/>
      <c r="BF222" s="17"/>
      <c r="BG222" s="17"/>
      <c r="BH222" s="17"/>
      <c r="BI222" s="17"/>
      <c r="BJ222" s="17"/>
      <c r="BK222" s="17"/>
      <c r="BL222" s="17"/>
      <c r="BM222" s="17"/>
      <c r="BN222" s="17"/>
      <c r="BO222" s="17"/>
      <c r="BP222" s="17"/>
      <c r="BQ222" s="17"/>
      <c r="BR222" s="17"/>
      <c r="BS222" s="17"/>
      <c r="BT222" s="17"/>
      <c r="BU222" s="17"/>
      <c r="BV222" s="17"/>
      <c r="BW222" s="17"/>
      <c r="BX222" s="17"/>
      <c r="BY222" s="17"/>
      <c r="BZ222" s="17"/>
      <c r="CA222" s="17"/>
      <c r="CB222" s="17"/>
      <c r="CC222" s="17"/>
      <c r="CD222" s="17"/>
      <c r="CE222" s="17"/>
      <c r="CF222" s="17"/>
      <c r="CG222" s="17"/>
      <c r="CH222" s="17"/>
      <c r="CI222" s="17"/>
      <c r="CJ222" s="17"/>
      <c r="CK222" s="17"/>
      <c r="CL222" s="17"/>
      <c r="CM222" s="17"/>
      <c r="CN222" s="17"/>
      <c r="CO222" s="17"/>
      <c r="CP222" s="17"/>
      <c r="CQ222" s="17"/>
      <c r="CR222" s="17"/>
      <c r="CS222" s="17"/>
      <c r="CT222" s="17"/>
      <c r="CU222" s="17"/>
      <c r="CV222" s="17"/>
      <c r="CW222" s="17"/>
      <c r="CX222" s="17"/>
      <c r="CY222" s="17"/>
      <c r="CZ222" s="17"/>
      <c r="DA222" s="17"/>
      <c r="DB222" s="17"/>
      <c r="DC222" s="17"/>
      <c r="DD222" s="17"/>
      <c r="DE222" s="17"/>
      <c r="DF222" s="17"/>
      <c r="DG222" s="17"/>
      <c r="DH222" s="17"/>
      <c r="DI222" s="17"/>
      <c r="DJ222" s="17"/>
      <c r="DK222" s="17"/>
      <c r="DL222" s="17"/>
      <c r="DM222" s="17"/>
      <c r="DN222" s="17"/>
      <c r="DO222" s="17"/>
      <c r="DP222" s="17"/>
      <c r="DQ222" s="17"/>
      <c r="DR222" s="17"/>
      <c r="DS222" s="17"/>
      <c r="DT222" s="17"/>
      <c r="DU222" s="17"/>
      <c r="DV222" s="17"/>
      <c r="DW222" s="17"/>
      <c r="DX222" s="17"/>
      <c r="DY222" s="17"/>
      <c r="DZ222" s="17"/>
      <c r="EA222" s="17"/>
      <c r="EB222" s="17"/>
      <c r="EC222" s="17"/>
      <c r="ED222" s="17"/>
      <c r="EE222" s="17"/>
      <c r="EF222" s="17"/>
      <c r="EG222" s="17"/>
      <c r="EH222" s="17"/>
      <c r="EI222" s="17"/>
      <c r="EJ222" s="17"/>
      <c r="EK222" s="17"/>
      <c r="EL222" s="17"/>
      <c r="EM222" s="17"/>
      <c r="EN222" s="17"/>
      <c r="EO222" s="17"/>
      <c r="EP222" s="17"/>
      <c r="EQ222" s="17"/>
      <c r="ER222" s="17"/>
      <c r="ES222" s="17"/>
      <c r="ET222" s="17"/>
      <c r="EU222" s="17"/>
      <c r="EV222" s="17"/>
      <c r="EW222" s="17"/>
      <c r="EX222" s="17"/>
      <c r="EY222" s="17"/>
      <c r="EZ222" s="17"/>
      <c r="FA222" s="17"/>
      <c r="FB222" s="17"/>
      <c r="FC222" s="17"/>
      <c r="FD222" s="17"/>
      <c r="FE222" s="17"/>
      <c r="FF222" s="17"/>
      <c r="FG222" s="17"/>
      <c r="FH222" s="17"/>
      <c r="FI222" s="17"/>
      <c r="FJ222" s="17"/>
      <c r="FK222" s="17"/>
      <c r="FL222" s="17"/>
      <c r="FM222" s="17"/>
      <c r="FN222" s="17"/>
      <c r="FO222" s="17"/>
      <c r="FP222" s="17"/>
      <c r="FQ222" s="17"/>
      <c r="FR222" s="17"/>
      <c r="FS222" s="17"/>
      <c r="FT222" s="17"/>
      <c r="FU222" s="17"/>
      <c r="FV222" s="17"/>
      <c r="FW222" s="17"/>
      <c r="FX222" s="17"/>
      <c r="FY222" s="17"/>
      <c r="FZ222" s="17"/>
      <c r="GA222" s="17"/>
      <c r="GB222" s="17"/>
      <c r="GC222" s="17"/>
      <c r="GD222" s="17"/>
      <c r="GE222" s="17"/>
      <c r="GF222" s="17"/>
      <c r="GG222" s="17"/>
      <c r="GH222" s="17"/>
      <c r="GI222" s="17"/>
      <c r="GJ222" s="17"/>
      <c r="GK222" s="17"/>
      <c r="GL222" s="17"/>
      <c r="GM222" s="17"/>
      <c r="GN222" s="17"/>
      <c r="GO222" s="17"/>
      <c r="GP222" s="17"/>
      <c r="GQ222" s="17"/>
      <c r="GR222" s="17"/>
      <c r="GS222" s="17"/>
      <c r="GT222" s="17"/>
      <c r="GU222" s="17"/>
      <c r="GV222" s="17"/>
      <c r="GW222" s="17"/>
      <c r="GX222" s="17"/>
      <c r="GY222" s="17"/>
      <c r="GZ222" s="17"/>
      <c r="HA222" s="17"/>
      <c r="HB222" s="17"/>
      <c r="HC222" s="17"/>
      <c r="HD222" s="17"/>
      <c r="HE222" s="17"/>
      <c r="HF222" s="17"/>
      <c r="HG222" s="17"/>
      <c r="HH222" s="17"/>
      <c r="HI222" s="17"/>
      <c r="HJ222" s="17"/>
      <c r="HK222" s="17"/>
      <c r="HL222" s="17"/>
      <c r="HM222" s="17"/>
      <c r="HN222" s="17"/>
      <c r="HO222" s="17"/>
      <c r="HP222" s="17"/>
      <c r="HQ222" s="17"/>
      <c r="HR222" s="17"/>
      <c r="HS222" s="17"/>
      <c r="HT222" s="17"/>
      <c r="HU222" s="17"/>
      <c r="HV222" s="17"/>
      <c r="HW222" s="17"/>
      <c r="HX222" s="17"/>
      <c r="HY222" s="17"/>
      <c r="HZ222" s="17"/>
      <c r="IA222" s="17"/>
      <c r="IB222" s="17"/>
      <c r="IC222" s="17"/>
      <c r="ID222" s="17"/>
      <c r="IE222" s="17"/>
      <c r="IF222" s="17"/>
      <c r="IG222" s="17"/>
      <c r="IH222" s="17"/>
      <c r="II222" s="17"/>
      <c r="IJ222" s="17"/>
    </row>
    <row r="223" spans="1:244" s="18" customFormat="1" ht="30.75" customHeight="1" x14ac:dyDescent="0.3">
      <c r="A223" s="179" t="s">
        <v>69</v>
      </c>
      <c r="B223" s="174" t="s">
        <v>201</v>
      </c>
      <c r="C223" s="63">
        <f>SUM(C224+C226+C231)</f>
        <v>8634999</v>
      </c>
      <c r="D223" s="63">
        <f t="shared" ref="D223:E223" si="71">SUM(D224+D226+D231)</f>
        <v>7178000</v>
      </c>
      <c r="E223" s="63">
        <f t="shared" si="71"/>
        <v>993926</v>
      </c>
      <c r="F223" s="64">
        <f t="shared" si="55"/>
        <v>13.846837559208694</v>
      </c>
      <c r="G223" s="63">
        <f t="shared" si="56"/>
        <v>-6184074</v>
      </c>
      <c r="H223" s="63">
        <f>SUM(H229+H226+H224)</f>
        <v>324292</v>
      </c>
      <c r="I223" s="63">
        <f t="shared" ref="I223:J223" si="72">SUM(I229+I226+I224)</f>
        <v>180292</v>
      </c>
      <c r="J223" s="63">
        <f t="shared" si="72"/>
        <v>170558.14</v>
      </c>
      <c r="K223" s="73">
        <f t="shared" si="65"/>
        <v>94.601058283229435</v>
      </c>
      <c r="L223" s="63">
        <f t="shared" si="66"/>
        <v>-9733.859999999986</v>
      </c>
      <c r="M223" s="63">
        <f t="shared" si="57"/>
        <v>8959291</v>
      </c>
      <c r="N223" s="63">
        <f t="shared" si="57"/>
        <v>7358292</v>
      </c>
      <c r="O223" s="63">
        <f t="shared" si="57"/>
        <v>1164484.1400000001</v>
      </c>
      <c r="P223" s="66">
        <f t="shared" si="58"/>
        <v>15.82546792108821</v>
      </c>
      <c r="Q223" s="63">
        <f t="shared" si="59"/>
        <v>-6193807.8599999994</v>
      </c>
      <c r="R223" s="44"/>
      <c r="S223" s="44"/>
      <c r="T223" s="17"/>
      <c r="U223" s="17"/>
      <c r="V223" s="17"/>
      <c r="W223" s="17"/>
      <c r="X223" s="17"/>
      <c r="Y223" s="17"/>
      <c r="Z223" s="17"/>
      <c r="AA223" s="17"/>
      <c r="AB223" s="17"/>
      <c r="AC223" s="17"/>
      <c r="AD223" s="17"/>
      <c r="AE223" s="17"/>
      <c r="AF223" s="17"/>
      <c r="AG223" s="17"/>
      <c r="AH223" s="17"/>
      <c r="AI223" s="17"/>
      <c r="AJ223" s="17"/>
      <c r="AK223" s="17"/>
      <c r="AL223" s="17"/>
      <c r="AM223" s="17"/>
      <c r="AN223" s="17"/>
      <c r="AO223" s="17"/>
      <c r="AP223" s="17"/>
      <c r="AQ223" s="17"/>
      <c r="AR223" s="17"/>
      <c r="AS223" s="17"/>
      <c r="AT223" s="17"/>
      <c r="AU223" s="17"/>
      <c r="AV223" s="17"/>
      <c r="AW223" s="17"/>
      <c r="AX223" s="17"/>
      <c r="AY223" s="17"/>
      <c r="AZ223" s="17"/>
      <c r="BA223" s="17"/>
      <c r="BB223" s="17"/>
      <c r="BC223" s="17"/>
      <c r="BD223" s="17"/>
      <c r="BE223" s="17"/>
      <c r="BF223" s="17"/>
      <c r="BG223" s="17"/>
      <c r="BH223" s="17"/>
      <c r="BI223" s="17"/>
      <c r="BJ223" s="17"/>
      <c r="BK223" s="17"/>
      <c r="BL223" s="17"/>
      <c r="BM223" s="17"/>
      <c r="BN223" s="17"/>
      <c r="BO223" s="17"/>
      <c r="BP223" s="17"/>
      <c r="BQ223" s="17"/>
      <c r="BR223" s="17"/>
      <c r="BS223" s="17"/>
      <c r="BT223" s="17"/>
      <c r="BU223" s="17"/>
      <c r="BV223" s="17"/>
      <c r="BW223" s="17"/>
      <c r="BX223" s="17"/>
      <c r="BY223" s="17"/>
      <c r="BZ223" s="17"/>
      <c r="CA223" s="17"/>
      <c r="CB223" s="17"/>
      <c r="CC223" s="17"/>
      <c r="CD223" s="17"/>
      <c r="CE223" s="17"/>
      <c r="CF223" s="17"/>
      <c r="CG223" s="17"/>
      <c r="CH223" s="17"/>
      <c r="CI223" s="17"/>
      <c r="CJ223" s="17"/>
      <c r="CK223" s="17"/>
      <c r="CL223" s="17"/>
      <c r="CM223" s="17"/>
      <c r="CN223" s="17"/>
      <c r="CO223" s="17"/>
      <c r="CP223" s="17"/>
      <c r="CQ223" s="17"/>
      <c r="CR223" s="17"/>
      <c r="CS223" s="17"/>
      <c r="CT223" s="17"/>
      <c r="CU223" s="17"/>
      <c r="CV223" s="17"/>
      <c r="CW223" s="17"/>
      <c r="CX223" s="17"/>
      <c r="CY223" s="17"/>
      <c r="CZ223" s="17"/>
      <c r="DA223" s="17"/>
      <c r="DB223" s="17"/>
      <c r="DC223" s="17"/>
      <c r="DD223" s="17"/>
      <c r="DE223" s="17"/>
      <c r="DF223" s="17"/>
      <c r="DG223" s="17"/>
      <c r="DH223" s="17"/>
      <c r="DI223" s="17"/>
      <c r="DJ223" s="17"/>
      <c r="DK223" s="17"/>
      <c r="DL223" s="17"/>
      <c r="DM223" s="17"/>
      <c r="DN223" s="17"/>
      <c r="DO223" s="17"/>
      <c r="DP223" s="17"/>
      <c r="DQ223" s="17"/>
      <c r="DR223" s="17"/>
      <c r="DS223" s="17"/>
      <c r="DT223" s="17"/>
      <c r="DU223" s="17"/>
      <c r="DV223" s="17"/>
      <c r="DW223" s="17"/>
      <c r="DX223" s="17"/>
      <c r="DY223" s="17"/>
      <c r="DZ223" s="17"/>
      <c r="EA223" s="17"/>
      <c r="EB223" s="17"/>
      <c r="EC223" s="17"/>
      <c r="ED223" s="17"/>
      <c r="EE223" s="17"/>
      <c r="EF223" s="17"/>
      <c r="EG223" s="17"/>
      <c r="EH223" s="17"/>
      <c r="EI223" s="17"/>
      <c r="EJ223" s="17"/>
      <c r="EK223" s="17"/>
      <c r="EL223" s="17"/>
      <c r="EM223" s="17"/>
      <c r="EN223" s="17"/>
      <c r="EO223" s="17"/>
      <c r="EP223" s="17"/>
      <c r="EQ223" s="17"/>
      <c r="ER223" s="17"/>
      <c r="ES223" s="17"/>
      <c r="ET223" s="17"/>
      <c r="EU223" s="17"/>
      <c r="EV223" s="17"/>
      <c r="EW223" s="17"/>
      <c r="EX223" s="17"/>
      <c r="EY223" s="17"/>
      <c r="EZ223" s="17"/>
      <c r="FA223" s="17"/>
      <c r="FB223" s="17"/>
      <c r="FC223" s="17"/>
      <c r="FD223" s="17"/>
      <c r="FE223" s="17"/>
      <c r="FF223" s="17"/>
      <c r="FG223" s="17"/>
      <c r="FH223" s="17"/>
      <c r="FI223" s="17"/>
      <c r="FJ223" s="17"/>
      <c r="FK223" s="17"/>
      <c r="FL223" s="17"/>
      <c r="FM223" s="17"/>
      <c r="FN223" s="17"/>
      <c r="FO223" s="17"/>
      <c r="FP223" s="17"/>
      <c r="FQ223" s="17"/>
      <c r="FR223" s="17"/>
      <c r="FS223" s="17"/>
      <c r="FT223" s="17"/>
      <c r="FU223" s="17"/>
      <c r="FV223" s="17"/>
      <c r="FW223" s="17"/>
      <c r="FX223" s="17"/>
      <c r="FY223" s="17"/>
      <c r="FZ223" s="17"/>
      <c r="GA223" s="17"/>
      <c r="GB223" s="17"/>
      <c r="GC223" s="17"/>
      <c r="GD223" s="17"/>
      <c r="GE223" s="17"/>
      <c r="GF223" s="17"/>
      <c r="GG223" s="17"/>
      <c r="GH223" s="17"/>
      <c r="GI223" s="17"/>
      <c r="GJ223" s="17"/>
      <c r="GK223" s="17"/>
      <c r="GL223" s="17"/>
      <c r="GM223" s="17"/>
      <c r="GN223" s="17"/>
      <c r="GO223" s="17"/>
      <c r="GP223" s="17"/>
      <c r="GQ223" s="17"/>
      <c r="GR223" s="17"/>
      <c r="GS223" s="17"/>
      <c r="GT223" s="17"/>
      <c r="GU223" s="17"/>
      <c r="GV223" s="17"/>
      <c r="GW223" s="17"/>
      <c r="GX223" s="17"/>
      <c r="GY223" s="17"/>
      <c r="GZ223" s="17"/>
      <c r="HA223" s="17"/>
      <c r="HB223" s="17"/>
      <c r="HC223" s="17"/>
      <c r="HD223" s="17"/>
      <c r="HE223" s="17"/>
      <c r="HF223" s="17"/>
      <c r="HG223" s="17"/>
      <c r="HH223" s="17"/>
      <c r="HI223" s="17"/>
      <c r="HJ223" s="17"/>
      <c r="HK223" s="17"/>
      <c r="HL223" s="17"/>
      <c r="HM223" s="17"/>
      <c r="HN223" s="17"/>
      <c r="HO223" s="17"/>
      <c r="HP223" s="17"/>
      <c r="HQ223" s="17"/>
      <c r="HR223" s="17"/>
      <c r="HS223" s="17"/>
      <c r="HT223" s="17"/>
      <c r="HU223" s="17"/>
      <c r="HV223" s="17"/>
      <c r="HW223" s="17"/>
      <c r="HX223" s="17"/>
      <c r="HY223" s="17"/>
      <c r="HZ223" s="17"/>
      <c r="IA223" s="17"/>
      <c r="IB223" s="17"/>
      <c r="IC223" s="17"/>
      <c r="ID223" s="17"/>
      <c r="IE223" s="17"/>
      <c r="IF223" s="17"/>
      <c r="IG223" s="17"/>
      <c r="IH223" s="17"/>
      <c r="II223" s="17"/>
      <c r="IJ223" s="17"/>
    </row>
    <row r="224" spans="1:244" s="18" customFormat="1" ht="75.75" customHeight="1" x14ac:dyDescent="0.3">
      <c r="A224" s="163" t="s">
        <v>153</v>
      </c>
      <c r="B224" s="145" t="s">
        <v>259</v>
      </c>
      <c r="C224" s="71">
        <f>SUM(C225)</f>
        <v>547080</v>
      </c>
      <c r="D224" s="71">
        <f>SUM(D225)</f>
        <v>547080</v>
      </c>
      <c r="E224" s="71">
        <f>SUM(E225)</f>
        <v>210000</v>
      </c>
      <c r="F224" s="72">
        <f t="shared" si="55"/>
        <v>38.385610879578856</v>
      </c>
      <c r="G224" s="71">
        <f t="shared" si="56"/>
        <v>-337080</v>
      </c>
      <c r="H224" s="71"/>
      <c r="I224" s="71"/>
      <c r="J224" s="71"/>
      <c r="K224" s="73"/>
      <c r="L224" s="71"/>
      <c r="M224" s="71">
        <f t="shared" ref="M224:O280" si="73">SUM(C224+H224)</f>
        <v>547080</v>
      </c>
      <c r="N224" s="71">
        <f t="shared" si="73"/>
        <v>547080</v>
      </c>
      <c r="O224" s="71">
        <f t="shared" si="73"/>
        <v>210000</v>
      </c>
      <c r="P224" s="74">
        <f t="shared" si="58"/>
        <v>38.385610879578856</v>
      </c>
      <c r="Q224" s="71">
        <f t="shared" si="59"/>
        <v>-337080</v>
      </c>
      <c r="R224" s="44"/>
      <c r="S224" s="44"/>
      <c r="T224" s="17"/>
      <c r="U224" s="17"/>
      <c r="V224" s="17"/>
      <c r="W224" s="17"/>
      <c r="X224" s="17"/>
      <c r="Y224" s="17"/>
      <c r="Z224" s="17"/>
      <c r="AA224" s="17"/>
      <c r="AB224" s="17"/>
      <c r="AC224" s="17"/>
      <c r="AD224" s="17"/>
      <c r="AE224" s="17"/>
      <c r="AF224" s="17"/>
      <c r="AG224" s="17"/>
      <c r="AH224" s="17"/>
      <c r="AI224" s="17"/>
      <c r="AJ224" s="17"/>
      <c r="AK224" s="17"/>
      <c r="AL224" s="17"/>
      <c r="AM224" s="17"/>
      <c r="AN224" s="17"/>
      <c r="AO224" s="17"/>
      <c r="AP224" s="17"/>
      <c r="AQ224" s="17"/>
      <c r="AR224" s="17"/>
      <c r="AS224" s="17"/>
      <c r="AT224" s="17"/>
      <c r="AU224" s="17"/>
      <c r="AV224" s="17"/>
      <c r="AW224" s="17"/>
      <c r="AX224" s="17"/>
      <c r="AY224" s="17"/>
      <c r="AZ224" s="17"/>
      <c r="BA224" s="17"/>
      <c r="BB224" s="17"/>
      <c r="BC224" s="17"/>
      <c r="BD224" s="17"/>
      <c r="BE224" s="17"/>
      <c r="BF224" s="17"/>
      <c r="BG224" s="17"/>
      <c r="BH224" s="17"/>
      <c r="BI224" s="17"/>
      <c r="BJ224" s="17"/>
      <c r="BK224" s="17"/>
      <c r="BL224" s="17"/>
      <c r="BM224" s="17"/>
      <c r="BN224" s="17"/>
      <c r="BO224" s="17"/>
      <c r="BP224" s="17"/>
      <c r="BQ224" s="17"/>
      <c r="BR224" s="17"/>
      <c r="BS224" s="17"/>
      <c r="BT224" s="17"/>
      <c r="BU224" s="17"/>
      <c r="BV224" s="17"/>
      <c r="BW224" s="17"/>
      <c r="BX224" s="17"/>
      <c r="BY224" s="17"/>
      <c r="BZ224" s="17"/>
      <c r="CA224" s="17"/>
      <c r="CB224" s="17"/>
      <c r="CC224" s="17"/>
      <c r="CD224" s="17"/>
      <c r="CE224" s="17"/>
      <c r="CF224" s="17"/>
      <c r="CG224" s="17"/>
      <c r="CH224" s="17"/>
      <c r="CI224" s="17"/>
      <c r="CJ224" s="17"/>
      <c r="CK224" s="17"/>
      <c r="CL224" s="17"/>
      <c r="CM224" s="17"/>
      <c r="CN224" s="17"/>
      <c r="CO224" s="17"/>
      <c r="CP224" s="17"/>
      <c r="CQ224" s="17"/>
      <c r="CR224" s="17"/>
      <c r="CS224" s="17"/>
      <c r="CT224" s="17"/>
      <c r="CU224" s="17"/>
      <c r="CV224" s="17"/>
      <c r="CW224" s="17"/>
      <c r="CX224" s="17"/>
      <c r="CY224" s="17"/>
      <c r="CZ224" s="17"/>
      <c r="DA224" s="17"/>
      <c r="DB224" s="17"/>
      <c r="DC224" s="17"/>
      <c r="DD224" s="17"/>
      <c r="DE224" s="17"/>
      <c r="DF224" s="17"/>
      <c r="DG224" s="17"/>
      <c r="DH224" s="17"/>
      <c r="DI224" s="17"/>
      <c r="DJ224" s="17"/>
      <c r="DK224" s="17"/>
      <c r="DL224" s="17"/>
      <c r="DM224" s="17"/>
      <c r="DN224" s="17"/>
      <c r="DO224" s="17"/>
      <c r="DP224" s="17"/>
      <c r="DQ224" s="17"/>
      <c r="DR224" s="17"/>
      <c r="DS224" s="17"/>
      <c r="DT224" s="17"/>
      <c r="DU224" s="17"/>
      <c r="DV224" s="17"/>
      <c r="DW224" s="17"/>
      <c r="DX224" s="17"/>
      <c r="DY224" s="17"/>
      <c r="DZ224" s="17"/>
      <c r="EA224" s="17"/>
      <c r="EB224" s="17"/>
      <c r="EC224" s="17"/>
      <c r="ED224" s="17"/>
      <c r="EE224" s="17"/>
      <c r="EF224" s="17"/>
      <c r="EG224" s="17"/>
      <c r="EH224" s="17"/>
      <c r="EI224" s="17"/>
      <c r="EJ224" s="17"/>
      <c r="EK224" s="17"/>
      <c r="EL224" s="17"/>
      <c r="EM224" s="17"/>
      <c r="EN224" s="17"/>
      <c r="EO224" s="17"/>
      <c r="EP224" s="17"/>
      <c r="EQ224" s="17"/>
      <c r="ER224" s="17"/>
      <c r="ES224" s="17"/>
      <c r="ET224" s="17"/>
      <c r="EU224" s="17"/>
      <c r="EV224" s="17"/>
      <c r="EW224" s="17"/>
      <c r="EX224" s="17"/>
      <c r="EY224" s="17"/>
      <c r="EZ224" s="17"/>
      <c r="FA224" s="17"/>
      <c r="FB224" s="17"/>
      <c r="FC224" s="17"/>
      <c r="FD224" s="17"/>
      <c r="FE224" s="17"/>
      <c r="FF224" s="17"/>
      <c r="FG224" s="17"/>
      <c r="FH224" s="17"/>
      <c r="FI224" s="17"/>
      <c r="FJ224" s="17"/>
      <c r="FK224" s="17"/>
      <c r="FL224" s="17"/>
      <c r="FM224" s="17"/>
      <c r="FN224" s="17"/>
      <c r="FO224" s="17"/>
      <c r="FP224" s="17"/>
      <c r="FQ224" s="17"/>
      <c r="FR224" s="17"/>
      <c r="FS224" s="17"/>
      <c r="FT224" s="17"/>
      <c r="FU224" s="17"/>
      <c r="FV224" s="17"/>
      <c r="FW224" s="17"/>
      <c r="FX224" s="17"/>
      <c r="FY224" s="17"/>
      <c r="FZ224" s="17"/>
      <c r="GA224" s="17"/>
      <c r="GB224" s="17"/>
      <c r="GC224" s="17"/>
      <c r="GD224" s="17"/>
      <c r="GE224" s="17"/>
      <c r="GF224" s="17"/>
      <c r="GG224" s="17"/>
      <c r="GH224" s="17"/>
      <c r="GI224" s="17"/>
      <c r="GJ224" s="17"/>
      <c r="GK224" s="17"/>
      <c r="GL224" s="17"/>
      <c r="GM224" s="17"/>
      <c r="GN224" s="17"/>
      <c r="GO224" s="17"/>
      <c r="GP224" s="17"/>
      <c r="GQ224" s="17"/>
      <c r="GR224" s="17"/>
      <c r="GS224" s="17"/>
      <c r="GT224" s="17"/>
      <c r="GU224" s="17"/>
      <c r="GV224" s="17"/>
      <c r="GW224" s="17"/>
      <c r="GX224" s="17"/>
      <c r="GY224" s="17"/>
      <c r="GZ224" s="17"/>
      <c r="HA224" s="17"/>
      <c r="HB224" s="17"/>
      <c r="HC224" s="17"/>
      <c r="HD224" s="17"/>
      <c r="HE224" s="17"/>
      <c r="HF224" s="17"/>
      <c r="HG224" s="17"/>
      <c r="HH224" s="17"/>
      <c r="HI224" s="17"/>
      <c r="HJ224" s="17"/>
      <c r="HK224" s="17"/>
      <c r="HL224" s="17"/>
      <c r="HM224" s="17"/>
      <c r="HN224" s="17"/>
      <c r="HO224" s="17"/>
      <c r="HP224" s="17"/>
      <c r="HQ224" s="17"/>
      <c r="HR224" s="17"/>
      <c r="HS224" s="17"/>
      <c r="HT224" s="17"/>
      <c r="HU224" s="17"/>
      <c r="HV224" s="17"/>
      <c r="HW224" s="17"/>
      <c r="HX224" s="17"/>
      <c r="HY224" s="17"/>
      <c r="HZ224" s="17"/>
      <c r="IA224" s="17"/>
      <c r="IB224" s="17"/>
      <c r="IC224" s="17"/>
      <c r="ID224" s="17"/>
      <c r="IE224" s="17"/>
      <c r="IF224" s="17"/>
      <c r="IG224" s="17"/>
      <c r="IH224" s="17"/>
      <c r="II224" s="17"/>
      <c r="IJ224" s="17"/>
    </row>
    <row r="225" spans="1:244" s="18" customFormat="1" ht="48" customHeight="1" x14ac:dyDescent="0.3">
      <c r="A225" s="169" t="s">
        <v>154</v>
      </c>
      <c r="B225" s="61" t="s">
        <v>260</v>
      </c>
      <c r="C225" s="67">
        <v>547080</v>
      </c>
      <c r="D225" s="67">
        <v>547080</v>
      </c>
      <c r="E225" s="67">
        <v>210000</v>
      </c>
      <c r="F225" s="68">
        <f t="shared" ref="F225:F260" si="74">SUM(E225/D225*100)</f>
        <v>38.385610879578856</v>
      </c>
      <c r="G225" s="67">
        <f t="shared" ref="G225:G268" si="75">SUM(E225-D225)</f>
        <v>-337080</v>
      </c>
      <c r="H225" s="67"/>
      <c r="I225" s="67"/>
      <c r="J225" s="67"/>
      <c r="K225" s="69"/>
      <c r="L225" s="67"/>
      <c r="M225" s="67">
        <f t="shared" si="73"/>
        <v>547080</v>
      </c>
      <c r="N225" s="67">
        <f t="shared" si="73"/>
        <v>547080</v>
      </c>
      <c r="O225" s="67">
        <f t="shared" si="73"/>
        <v>210000</v>
      </c>
      <c r="P225" s="70">
        <f t="shared" ref="P225:P268" si="76">SUM(O225/N225*100)</f>
        <v>38.385610879578856</v>
      </c>
      <c r="Q225" s="67">
        <f t="shared" ref="Q225:Q269" si="77">SUM(O225-N225)</f>
        <v>-337080</v>
      </c>
      <c r="R225" s="44"/>
      <c r="S225" s="44"/>
      <c r="T225" s="17"/>
      <c r="U225" s="17"/>
      <c r="V225" s="17"/>
      <c r="W225" s="17"/>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17"/>
      <c r="AV225" s="17"/>
      <c r="AW225" s="17"/>
      <c r="AX225" s="17"/>
      <c r="AY225" s="17"/>
      <c r="AZ225" s="17"/>
      <c r="BA225" s="17"/>
      <c r="BB225" s="17"/>
      <c r="BC225" s="17"/>
      <c r="BD225" s="17"/>
      <c r="BE225" s="17"/>
      <c r="BF225" s="17"/>
      <c r="BG225" s="17"/>
      <c r="BH225" s="17"/>
      <c r="BI225" s="17"/>
      <c r="BJ225" s="17"/>
      <c r="BK225" s="17"/>
      <c r="BL225" s="17"/>
      <c r="BM225" s="17"/>
      <c r="BN225" s="17"/>
      <c r="BO225" s="17"/>
      <c r="BP225" s="17"/>
      <c r="BQ225" s="17"/>
      <c r="BR225" s="17"/>
      <c r="BS225" s="17"/>
      <c r="BT225" s="17"/>
      <c r="BU225" s="17"/>
      <c r="BV225" s="17"/>
      <c r="BW225" s="17"/>
      <c r="BX225" s="17"/>
      <c r="BY225" s="17"/>
      <c r="BZ225" s="17"/>
      <c r="CA225" s="17"/>
      <c r="CB225" s="17"/>
      <c r="CC225" s="17"/>
      <c r="CD225" s="17"/>
      <c r="CE225" s="17"/>
      <c r="CF225" s="17"/>
      <c r="CG225" s="17"/>
      <c r="CH225" s="17"/>
      <c r="CI225" s="17"/>
      <c r="CJ225" s="17"/>
      <c r="CK225" s="17"/>
      <c r="CL225" s="17"/>
      <c r="CM225" s="17"/>
      <c r="CN225" s="17"/>
      <c r="CO225" s="17"/>
      <c r="CP225" s="17"/>
      <c r="CQ225" s="17"/>
      <c r="CR225" s="17"/>
      <c r="CS225" s="17"/>
      <c r="CT225" s="17"/>
      <c r="CU225" s="17"/>
      <c r="CV225" s="17"/>
      <c r="CW225" s="17"/>
      <c r="CX225" s="17"/>
      <c r="CY225" s="17"/>
      <c r="CZ225" s="17"/>
      <c r="DA225" s="17"/>
      <c r="DB225" s="17"/>
      <c r="DC225" s="17"/>
      <c r="DD225" s="17"/>
      <c r="DE225" s="17"/>
      <c r="DF225" s="17"/>
      <c r="DG225" s="17"/>
      <c r="DH225" s="17"/>
      <c r="DI225" s="17"/>
      <c r="DJ225" s="17"/>
      <c r="DK225" s="17"/>
      <c r="DL225" s="17"/>
      <c r="DM225" s="17"/>
      <c r="DN225" s="17"/>
      <c r="DO225" s="17"/>
      <c r="DP225" s="17"/>
      <c r="DQ225" s="17"/>
      <c r="DR225" s="17"/>
      <c r="DS225" s="17"/>
      <c r="DT225" s="17"/>
      <c r="DU225" s="17"/>
      <c r="DV225" s="17"/>
      <c r="DW225" s="17"/>
      <c r="DX225" s="17"/>
      <c r="DY225" s="17"/>
      <c r="DZ225" s="17"/>
      <c r="EA225" s="17"/>
      <c r="EB225" s="17"/>
      <c r="EC225" s="17"/>
      <c r="ED225" s="17"/>
      <c r="EE225" s="17"/>
      <c r="EF225" s="17"/>
      <c r="EG225" s="17"/>
      <c r="EH225" s="17"/>
      <c r="EI225" s="17"/>
      <c r="EJ225" s="17"/>
      <c r="EK225" s="17"/>
      <c r="EL225" s="17"/>
      <c r="EM225" s="17"/>
      <c r="EN225" s="17"/>
      <c r="EO225" s="17"/>
      <c r="EP225" s="17"/>
      <c r="EQ225" s="17"/>
      <c r="ER225" s="17"/>
      <c r="ES225" s="17"/>
      <c r="ET225" s="17"/>
      <c r="EU225" s="17"/>
      <c r="EV225" s="17"/>
      <c r="EW225" s="17"/>
      <c r="EX225" s="17"/>
      <c r="EY225" s="17"/>
      <c r="EZ225" s="17"/>
      <c r="FA225" s="17"/>
      <c r="FB225" s="17"/>
      <c r="FC225" s="17"/>
      <c r="FD225" s="17"/>
      <c r="FE225" s="17"/>
      <c r="FF225" s="17"/>
      <c r="FG225" s="17"/>
      <c r="FH225" s="17"/>
      <c r="FI225" s="17"/>
      <c r="FJ225" s="17"/>
      <c r="FK225" s="17"/>
      <c r="FL225" s="17"/>
      <c r="FM225" s="17"/>
      <c r="FN225" s="17"/>
      <c r="FO225" s="17"/>
      <c r="FP225" s="17"/>
      <c r="FQ225" s="17"/>
      <c r="FR225" s="17"/>
      <c r="FS225" s="17"/>
      <c r="FT225" s="17"/>
      <c r="FU225" s="17"/>
      <c r="FV225" s="17"/>
      <c r="FW225" s="17"/>
      <c r="FX225" s="17"/>
      <c r="FY225" s="17"/>
      <c r="FZ225" s="17"/>
      <c r="GA225" s="17"/>
      <c r="GB225" s="17"/>
      <c r="GC225" s="17"/>
      <c r="GD225" s="17"/>
      <c r="GE225" s="17"/>
      <c r="GF225" s="17"/>
      <c r="GG225" s="17"/>
      <c r="GH225" s="17"/>
      <c r="GI225" s="17"/>
      <c r="GJ225" s="17"/>
      <c r="GK225" s="17"/>
      <c r="GL225" s="17"/>
      <c r="GM225" s="17"/>
      <c r="GN225" s="17"/>
      <c r="GO225" s="17"/>
      <c r="GP225" s="17"/>
      <c r="GQ225" s="17"/>
      <c r="GR225" s="17"/>
      <c r="GS225" s="17"/>
      <c r="GT225" s="17"/>
      <c r="GU225" s="17"/>
      <c r="GV225" s="17"/>
      <c r="GW225" s="17"/>
      <c r="GX225" s="17"/>
      <c r="GY225" s="17"/>
      <c r="GZ225" s="17"/>
      <c r="HA225" s="17"/>
      <c r="HB225" s="17"/>
      <c r="HC225" s="17"/>
      <c r="HD225" s="17"/>
      <c r="HE225" s="17"/>
      <c r="HF225" s="17"/>
      <c r="HG225" s="17"/>
      <c r="HH225" s="17"/>
      <c r="HI225" s="17"/>
      <c r="HJ225" s="17"/>
      <c r="HK225" s="17"/>
      <c r="HL225" s="17"/>
      <c r="HM225" s="17"/>
      <c r="HN225" s="17"/>
      <c r="HO225" s="17"/>
      <c r="HP225" s="17"/>
      <c r="HQ225" s="17"/>
      <c r="HR225" s="17"/>
      <c r="HS225" s="17"/>
      <c r="HT225" s="17"/>
      <c r="HU225" s="17"/>
      <c r="HV225" s="17"/>
      <c r="HW225" s="17"/>
      <c r="HX225" s="17"/>
      <c r="HY225" s="17"/>
      <c r="HZ225" s="17"/>
      <c r="IA225" s="17"/>
      <c r="IB225" s="17"/>
      <c r="IC225" s="17"/>
      <c r="ID225" s="17"/>
      <c r="IE225" s="17"/>
      <c r="IF225" s="17"/>
      <c r="IG225" s="17"/>
      <c r="IH225" s="17"/>
      <c r="II225" s="17"/>
      <c r="IJ225" s="17"/>
    </row>
    <row r="226" spans="1:244" s="18" customFormat="1" ht="30" customHeight="1" x14ac:dyDescent="0.3">
      <c r="A226" s="163" t="s">
        <v>310</v>
      </c>
      <c r="B226" s="145" t="s">
        <v>311</v>
      </c>
      <c r="C226" s="71">
        <f>SUM(C227:C228)</f>
        <v>7918920</v>
      </c>
      <c r="D226" s="71">
        <f t="shared" ref="D226:E226" si="78">SUM(D227:D228)</f>
        <v>6630920</v>
      </c>
      <c r="E226" s="71">
        <f t="shared" si="78"/>
        <v>783926</v>
      </c>
      <c r="F226" s="72">
        <f t="shared" si="74"/>
        <v>11.822281071103255</v>
      </c>
      <c r="G226" s="71">
        <f t="shared" si="75"/>
        <v>-5846994</v>
      </c>
      <c r="H226" s="71"/>
      <c r="I226" s="71"/>
      <c r="J226" s="71"/>
      <c r="K226" s="73"/>
      <c r="L226" s="71"/>
      <c r="M226" s="71">
        <f t="shared" si="73"/>
        <v>7918920</v>
      </c>
      <c r="N226" s="71">
        <f t="shared" si="73"/>
        <v>6630920</v>
      </c>
      <c r="O226" s="71">
        <f t="shared" si="73"/>
        <v>783926</v>
      </c>
      <c r="P226" s="74">
        <f t="shared" si="76"/>
        <v>11.822281071103255</v>
      </c>
      <c r="Q226" s="71">
        <f t="shared" si="77"/>
        <v>-5846994</v>
      </c>
      <c r="R226" s="44"/>
      <c r="S226" s="44"/>
      <c r="T226" s="17"/>
      <c r="U226" s="17"/>
      <c r="V226" s="17"/>
      <c r="W226" s="17"/>
      <c r="X226" s="17"/>
      <c r="Y226" s="17"/>
      <c r="Z226" s="17"/>
      <c r="AA226" s="17"/>
      <c r="AB226" s="17"/>
      <c r="AC226" s="17"/>
      <c r="AD226" s="17"/>
      <c r="AE226" s="17"/>
      <c r="AF226" s="17"/>
      <c r="AG226" s="17"/>
      <c r="AH226" s="17"/>
      <c r="AI226" s="17"/>
      <c r="AJ226" s="17"/>
      <c r="AK226" s="17"/>
      <c r="AL226" s="17"/>
      <c r="AM226" s="17"/>
      <c r="AN226" s="17"/>
      <c r="AO226" s="17"/>
      <c r="AP226" s="17"/>
      <c r="AQ226" s="17"/>
      <c r="AR226" s="17"/>
      <c r="AS226" s="17"/>
      <c r="AT226" s="17"/>
      <c r="AU226" s="17"/>
      <c r="AV226" s="17"/>
      <c r="AW226" s="17"/>
      <c r="AX226" s="17"/>
      <c r="AY226" s="17"/>
      <c r="AZ226" s="17"/>
      <c r="BA226" s="17"/>
      <c r="BB226" s="17"/>
      <c r="BC226" s="17"/>
      <c r="BD226" s="17"/>
      <c r="BE226" s="17"/>
      <c r="BF226" s="17"/>
      <c r="BG226" s="17"/>
      <c r="BH226" s="17"/>
      <c r="BI226" s="17"/>
      <c r="BJ226" s="17"/>
      <c r="BK226" s="17"/>
      <c r="BL226" s="17"/>
      <c r="BM226" s="17"/>
      <c r="BN226" s="17"/>
      <c r="BO226" s="17"/>
      <c r="BP226" s="17"/>
      <c r="BQ226" s="17"/>
      <c r="BR226" s="17"/>
      <c r="BS226" s="17"/>
      <c r="BT226" s="17"/>
      <c r="BU226" s="17"/>
      <c r="BV226" s="17"/>
      <c r="BW226" s="17"/>
      <c r="BX226" s="17"/>
      <c r="BY226" s="17"/>
      <c r="BZ226" s="17"/>
      <c r="CA226" s="17"/>
      <c r="CB226" s="17"/>
      <c r="CC226" s="17"/>
      <c r="CD226" s="17"/>
      <c r="CE226" s="17"/>
      <c r="CF226" s="17"/>
      <c r="CG226" s="17"/>
      <c r="CH226" s="17"/>
      <c r="CI226" s="17"/>
      <c r="CJ226" s="17"/>
      <c r="CK226" s="17"/>
      <c r="CL226" s="17"/>
      <c r="CM226" s="17"/>
      <c r="CN226" s="17"/>
      <c r="CO226" s="17"/>
      <c r="CP226" s="17"/>
      <c r="CQ226" s="17"/>
      <c r="CR226" s="17"/>
      <c r="CS226" s="17"/>
      <c r="CT226" s="17"/>
      <c r="CU226" s="17"/>
      <c r="CV226" s="17"/>
      <c r="CW226" s="17"/>
      <c r="CX226" s="17"/>
      <c r="CY226" s="17"/>
      <c r="CZ226" s="17"/>
      <c r="DA226" s="17"/>
      <c r="DB226" s="17"/>
      <c r="DC226" s="17"/>
      <c r="DD226" s="17"/>
      <c r="DE226" s="17"/>
      <c r="DF226" s="17"/>
      <c r="DG226" s="17"/>
      <c r="DH226" s="17"/>
      <c r="DI226" s="17"/>
      <c r="DJ226" s="17"/>
      <c r="DK226" s="17"/>
      <c r="DL226" s="17"/>
      <c r="DM226" s="17"/>
      <c r="DN226" s="17"/>
      <c r="DO226" s="17"/>
      <c r="DP226" s="17"/>
      <c r="DQ226" s="17"/>
      <c r="DR226" s="17"/>
      <c r="DS226" s="17"/>
      <c r="DT226" s="17"/>
      <c r="DU226" s="17"/>
      <c r="DV226" s="17"/>
      <c r="DW226" s="17"/>
      <c r="DX226" s="17"/>
      <c r="DY226" s="17"/>
      <c r="DZ226" s="17"/>
      <c r="EA226" s="17"/>
      <c r="EB226" s="17"/>
      <c r="EC226" s="17"/>
      <c r="ED226" s="17"/>
      <c r="EE226" s="17"/>
      <c r="EF226" s="17"/>
      <c r="EG226" s="17"/>
      <c r="EH226" s="17"/>
      <c r="EI226" s="17"/>
      <c r="EJ226" s="17"/>
      <c r="EK226" s="17"/>
      <c r="EL226" s="17"/>
      <c r="EM226" s="17"/>
      <c r="EN226" s="17"/>
      <c r="EO226" s="17"/>
      <c r="EP226" s="17"/>
      <c r="EQ226" s="17"/>
      <c r="ER226" s="17"/>
      <c r="ES226" s="17"/>
      <c r="ET226" s="17"/>
      <c r="EU226" s="17"/>
      <c r="EV226" s="17"/>
      <c r="EW226" s="17"/>
      <c r="EX226" s="17"/>
      <c r="EY226" s="17"/>
      <c r="EZ226" s="17"/>
      <c r="FA226" s="17"/>
      <c r="FB226" s="17"/>
      <c r="FC226" s="17"/>
      <c r="FD226" s="17"/>
      <c r="FE226" s="17"/>
      <c r="FF226" s="17"/>
      <c r="FG226" s="17"/>
      <c r="FH226" s="17"/>
      <c r="FI226" s="17"/>
      <c r="FJ226" s="17"/>
      <c r="FK226" s="17"/>
      <c r="FL226" s="17"/>
      <c r="FM226" s="17"/>
      <c r="FN226" s="17"/>
      <c r="FO226" s="17"/>
      <c r="FP226" s="17"/>
      <c r="FQ226" s="17"/>
      <c r="FR226" s="17"/>
      <c r="FS226" s="17"/>
      <c r="FT226" s="17"/>
      <c r="FU226" s="17"/>
      <c r="FV226" s="17"/>
      <c r="FW226" s="17"/>
      <c r="FX226" s="17"/>
      <c r="FY226" s="17"/>
      <c r="FZ226" s="17"/>
      <c r="GA226" s="17"/>
      <c r="GB226" s="17"/>
      <c r="GC226" s="17"/>
      <c r="GD226" s="17"/>
      <c r="GE226" s="17"/>
      <c r="GF226" s="17"/>
      <c r="GG226" s="17"/>
      <c r="GH226" s="17"/>
      <c r="GI226" s="17"/>
      <c r="GJ226" s="17"/>
      <c r="GK226" s="17"/>
      <c r="GL226" s="17"/>
      <c r="GM226" s="17"/>
      <c r="GN226" s="17"/>
      <c r="GO226" s="17"/>
      <c r="GP226" s="17"/>
      <c r="GQ226" s="17"/>
      <c r="GR226" s="17"/>
      <c r="GS226" s="17"/>
      <c r="GT226" s="17"/>
      <c r="GU226" s="17"/>
      <c r="GV226" s="17"/>
      <c r="GW226" s="17"/>
      <c r="GX226" s="17"/>
      <c r="GY226" s="17"/>
      <c r="GZ226" s="17"/>
      <c r="HA226" s="17"/>
      <c r="HB226" s="17"/>
      <c r="HC226" s="17"/>
      <c r="HD226" s="17"/>
      <c r="HE226" s="17"/>
      <c r="HF226" s="17"/>
      <c r="HG226" s="17"/>
      <c r="HH226" s="17"/>
      <c r="HI226" s="17"/>
      <c r="HJ226" s="17"/>
      <c r="HK226" s="17"/>
      <c r="HL226" s="17"/>
      <c r="HM226" s="17"/>
      <c r="HN226" s="17"/>
      <c r="HO226" s="17"/>
      <c r="HP226" s="17"/>
      <c r="HQ226" s="17"/>
      <c r="HR226" s="17"/>
      <c r="HS226" s="17"/>
      <c r="HT226" s="17"/>
      <c r="HU226" s="17"/>
      <c r="HV226" s="17"/>
      <c r="HW226" s="17"/>
      <c r="HX226" s="17"/>
      <c r="HY226" s="17"/>
      <c r="HZ226" s="17"/>
      <c r="IA226" s="17"/>
      <c r="IB226" s="17"/>
      <c r="IC226" s="17"/>
      <c r="ID226" s="17"/>
      <c r="IE226" s="17"/>
      <c r="IF226" s="17"/>
      <c r="IG226" s="17"/>
      <c r="IH226" s="17"/>
      <c r="II226" s="17"/>
      <c r="IJ226" s="17"/>
    </row>
    <row r="227" spans="1:244" s="18" customFormat="1" ht="31.5" customHeight="1" x14ac:dyDescent="0.3">
      <c r="A227" s="169" t="s">
        <v>312</v>
      </c>
      <c r="B227" s="61" t="s">
        <v>313</v>
      </c>
      <c r="C227" s="67">
        <v>856000</v>
      </c>
      <c r="D227" s="67">
        <v>802000</v>
      </c>
      <c r="E227" s="67">
        <v>347926</v>
      </c>
      <c r="F227" s="68">
        <f t="shared" si="74"/>
        <v>43.382294264339151</v>
      </c>
      <c r="G227" s="67">
        <f t="shared" si="75"/>
        <v>-454074</v>
      </c>
      <c r="H227" s="67"/>
      <c r="I227" s="67"/>
      <c r="J227" s="67"/>
      <c r="K227" s="69"/>
      <c r="L227" s="67"/>
      <c r="M227" s="67">
        <f t="shared" si="73"/>
        <v>856000</v>
      </c>
      <c r="N227" s="67">
        <f t="shared" si="73"/>
        <v>802000</v>
      </c>
      <c r="O227" s="67">
        <f t="shared" si="73"/>
        <v>347926</v>
      </c>
      <c r="P227" s="70">
        <f t="shared" si="76"/>
        <v>43.382294264339151</v>
      </c>
      <c r="Q227" s="67">
        <f t="shared" si="77"/>
        <v>-454074</v>
      </c>
      <c r="R227" s="44"/>
      <c r="S227" s="44"/>
      <c r="T227" s="17"/>
      <c r="U227" s="17"/>
      <c r="V227" s="17"/>
      <c r="W227" s="17"/>
      <c r="X227" s="17"/>
      <c r="Y227" s="17"/>
      <c r="Z227" s="17"/>
      <c r="AA227" s="17"/>
      <c r="AB227" s="17"/>
      <c r="AC227" s="17"/>
      <c r="AD227" s="17"/>
      <c r="AE227" s="17"/>
      <c r="AF227" s="17"/>
      <c r="AG227" s="17"/>
      <c r="AH227" s="17"/>
      <c r="AI227" s="17"/>
      <c r="AJ227" s="17"/>
      <c r="AK227" s="17"/>
      <c r="AL227" s="17"/>
      <c r="AM227" s="17"/>
      <c r="AN227" s="17"/>
      <c r="AO227" s="17"/>
      <c r="AP227" s="17"/>
      <c r="AQ227" s="17"/>
      <c r="AR227" s="17"/>
      <c r="AS227" s="17"/>
      <c r="AT227" s="17"/>
      <c r="AU227" s="17"/>
      <c r="AV227" s="17"/>
      <c r="AW227" s="17"/>
      <c r="AX227" s="17"/>
      <c r="AY227" s="17"/>
      <c r="AZ227" s="17"/>
      <c r="BA227" s="17"/>
      <c r="BB227" s="17"/>
      <c r="BC227" s="17"/>
      <c r="BD227" s="17"/>
      <c r="BE227" s="17"/>
      <c r="BF227" s="17"/>
      <c r="BG227" s="17"/>
      <c r="BH227" s="17"/>
      <c r="BI227" s="17"/>
      <c r="BJ227" s="17"/>
      <c r="BK227" s="17"/>
      <c r="BL227" s="17"/>
      <c r="BM227" s="17"/>
      <c r="BN227" s="17"/>
      <c r="BO227" s="17"/>
      <c r="BP227" s="17"/>
      <c r="BQ227" s="17"/>
      <c r="BR227" s="17"/>
      <c r="BS227" s="17"/>
      <c r="BT227" s="17"/>
      <c r="BU227" s="17"/>
      <c r="BV227" s="17"/>
      <c r="BW227" s="17"/>
      <c r="BX227" s="17"/>
      <c r="BY227" s="17"/>
      <c r="BZ227" s="17"/>
      <c r="CA227" s="17"/>
      <c r="CB227" s="17"/>
      <c r="CC227" s="17"/>
      <c r="CD227" s="17"/>
      <c r="CE227" s="17"/>
      <c r="CF227" s="17"/>
      <c r="CG227" s="17"/>
      <c r="CH227" s="17"/>
      <c r="CI227" s="17"/>
      <c r="CJ227" s="17"/>
      <c r="CK227" s="17"/>
      <c r="CL227" s="17"/>
      <c r="CM227" s="17"/>
      <c r="CN227" s="17"/>
      <c r="CO227" s="17"/>
      <c r="CP227" s="17"/>
      <c r="CQ227" s="17"/>
      <c r="CR227" s="17"/>
      <c r="CS227" s="17"/>
      <c r="CT227" s="17"/>
      <c r="CU227" s="17"/>
      <c r="CV227" s="17"/>
      <c r="CW227" s="17"/>
      <c r="CX227" s="17"/>
      <c r="CY227" s="17"/>
      <c r="CZ227" s="17"/>
      <c r="DA227" s="17"/>
      <c r="DB227" s="17"/>
      <c r="DC227" s="17"/>
      <c r="DD227" s="17"/>
      <c r="DE227" s="17"/>
      <c r="DF227" s="17"/>
      <c r="DG227" s="17"/>
      <c r="DH227" s="17"/>
      <c r="DI227" s="17"/>
      <c r="DJ227" s="17"/>
      <c r="DK227" s="17"/>
      <c r="DL227" s="17"/>
      <c r="DM227" s="17"/>
      <c r="DN227" s="17"/>
      <c r="DO227" s="17"/>
      <c r="DP227" s="17"/>
      <c r="DQ227" s="17"/>
      <c r="DR227" s="17"/>
      <c r="DS227" s="17"/>
      <c r="DT227" s="17"/>
      <c r="DU227" s="17"/>
      <c r="DV227" s="17"/>
      <c r="DW227" s="17"/>
      <c r="DX227" s="17"/>
      <c r="DY227" s="17"/>
      <c r="DZ227" s="17"/>
      <c r="EA227" s="17"/>
      <c r="EB227" s="17"/>
      <c r="EC227" s="17"/>
      <c r="ED227" s="17"/>
      <c r="EE227" s="17"/>
      <c r="EF227" s="17"/>
      <c r="EG227" s="17"/>
      <c r="EH227" s="17"/>
      <c r="EI227" s="17"/>
      <c r="EJ227" s="17"/>
      <c r="EK227" s="17"/>
      <c r="EL227" s="17"/>
      <c r="EM227" s="17"/>
      <c r="EN227" s="17"/>
      <c r="EO227" s="17"/>
      <c r="EP227" s="17"/>
      <c r="EQ227" s="17"/>
      <c r="ER227" s="17"/>
      <c r="ES227" s="17"/>
      <c r="ET227" s="17"/>
      <c r="EU227" s="17"/>
      <c r="EV227" s="17"/>
      <c r="EW227" s="17"/>
      <c r="EX227" s="17"/>
      <c r="EY227" s="17"/>
      <c r="EZ227" s="17"/>
      <c r="FA227" s="17"/>
      <c r="FB227" s="17"/>
      <c r="FC227" s="17"/>
      <c r="FD227" s="17"/>
      <c r="FE227" s="17"/>
      <c r="FF227" s="17"/>
      <c r="FG227" s="17"/>
      <c r="FH227" s="17"/>
      <c r="FI227" s="17"/>
      <c r="FJ227" s="17"/>
      <c r="FK227" s="17"/>
      <c r="FL227" s="17"/>
      <c r="FM227" s="17"/>
      <c r="FN227" s="17"/>
      <c r="FO227" s="17"/>
      <c r="FP227" s="17"/>
      <c r="FQ227" s="17"/>
      <c r="FR227" s="17"/>
      <c r="FS227" s="17"/>
      <c r="FT227" s="17"/>
      <c r="FU227" s="17"/>
      <c r="FV227" s="17"/>
      <c r="FW227" s="17"/>
      <c r="FX227" s="17"/>
      <c r="FY227" s="17"/>
      <c r="FZ227" s="17"/>
      <c r="GA227" s="17"/>
      <c r="GB227" s="17"/>
      <c r="GC227" s="17"/>
      <c r="GD227" s="17"/>
      <c r="GE227" s="17"/>
      <c r="GF227" s="17"/>
      <c r="GG227" s="17"/>
      <c r="GH227" s="17"/>
      <c r="GI227" s="17"/>
      <c r="GJ227" s="17"/>
      <c r="GK227" s="17"/>
      <c r="GL227" s="17"/>
      <c r="GM227" s="17"/>
      <c r="GN227" s="17"/>
      <c r="GO227" s="17"/>
      <c r="GP227" s="17"/>
      <c r="GQ227" s="17"/>
      <c r="GR227" s="17"/>
      <c r="GS227" s="17"/>
      <c r="GT227" s="17"/>
      <c r="GU227" s="17"/>
      <c r="GV227" s="17"/>
      <c r="GW227" s="17"/>
      <c r="GX227" s="17"/>
      <c r="GY227" s="17"/>
      <c r="GZ227" s="17"/>
      <c r="HA227" s="17"/>
      <c r="HB227" s="17"/>
      <c r="HC227" s="17"/>
      <c r="HD227" s="17"/>
      <c r="HE227" s="17"/>
      <c r="HF227" s="17"/>
      <c r="HG227" s="17"/>
      <c r="HH227" s="17"/>
      <c r="HI227" s="17"/>
      <c r="HJ227" s="17"/>
      <c r="HK227" s="17"/>
      <c r="HL227" s="17"/>
      <c r="HM227" s="17"/>
      <c r="HN227" s="17"/>
      <c r="HO227" s="17"/>
      <c r="HP227" s="17"/>
      <c r="HQ227" s="17"/>
      <c r="HR227" s="17"/>
      <c r="HS227" s="17"/>
      <c r="HT227" s="17"/>
      <c r="HU227" s="17"/>
      <c r="HV227" s="17"/>
      <c r="HW227" s="17"/>
      <c r="HX227" s="17"/>
      <c r="HY227" s="17"/>
      <c r="HZ227" s="17"/>
      <c r="IA227" s="17"/>
      <c r="IB227" s="17"/>
      <c r="IC227" s="17"/>
      <c r="ID227" s="17"/>
      <c r="IE227" s="17"/>
      <c r="IF227" s="17"/>
      <c r="IG227" s="17"/>
      <c r="IH227" s="17"/>
      <c r="II227" s="17"/>
      <c r="IJ227" s="17"/>
    </row>
    <row r="228" spans="1:244" s="18" customFormat="1" ht="40.5" customHeight="1" x14ac:dyDescent="0.3">
      <c r="A228" s="169" t="s">
        <v>329</v>
      </c>
      <c r="B228" s="61" t="s">
        <v>330</v>
      </c>
      <c r="C228" s="67">
        <v>7062920</v>
      </c>
      <c r="D228" s="67">
        <v>5828920</v>
      </c>
      <c r="E228" s="67">
        <v>436000</v>
      </c>
      <c r="F228" s="68">
        <f t="shared" si="74"/>
        <v>7.4799448268289837</v>
      </c>
      <c r="G228" s="67">
        <f t="shared" si="75"/>
        <v>-5392920</v>
      </c>
      <c r="H228" s="67"/>
      <c r="I228" s="67"/>
      <c r="J228" s="67"/>
      <c r="K228" s="69"/>
      <c r="L228" s="67"/>
      <c r="M228" s="67">
        <f t="shared" si="73"/>
        <v>7062920</v>
      </c>
      <c r="N228" s="67">
        <f t="shared" si="73"/>
        <v>5828920</v>
      </c>
      <c r="O228" s="67">
        <f t="shared" si="73"/>
        <v>436000</v>
      </c>
      <c r="P228" s="70">
        <f t="shared" si="76"/>
        <v>7.4799448268289837</v>
      </c>
      <c r="Q228" s="67">
        <f t="shared" si="77"/>
        <v>-5392920</v>
      </c>
      <c r="R228" s="44"/>
      <c r="S228" s="44"/>
      <c r="T228" s="17"/>
      <c r="U228" s="17"/>
      <c r="V228" s="17"/>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17"/>
      <c r="BH228" s="17"/>
      <c r="BI228" s="17"/>
      <c r="BJ228" s="17"/>
      <c r="BK228" s="17"/>
      <c r="BL228" s="17"/>
      <c r="BM228" s="17"/>
      <c r="BN228" s="17"/>
      <c r="BO228" s="17"/>
      <c r="BP228" s="17"/>
      <c r="BQ228" s="17"/>
      <c r="BR228" s="17"/>
      <c r="BS228" s="17"/>
      <c r="BT228" s="17"/>
      <c r="BU228" s="17"/>
      <c r="BV228" s="17"/>
      <c r="BW228" s="17"/>
      <c r="BX228" s="17"/>
      <c r="BY228" s="17"/>
      <c r="BZ228" s="17"/>
      <c r="CA228" s="17"/>
      <c r="CB228" s="17"/>
      <c r="CC228" s="17"/>
      <c r="CD228" s="17"/>
      <c r="CE228" s="17"/>
      <c r="CF228" s="17"/>
      <c r="CG228" s="17"/>
      <c r="CH228" s="17"/>
      <c r="CI228" s="17"/>
      <c r="CJ228" s="17"/>
      <c r="CK228" s="17"/>
      <c r="CL228" s="17"/>
      <c r="CM228" s="17"/>
      <c r="CN228" s="17"/>
      <c r="CO228" s="17"/>
      <c r="CP228" s="17"/>
      <c r="CQ228" s="17"/>
      <c r="CR228" s="17"/>
      <c r="CS228" s="17"/>
      <c r="CT228" s="17"/>
      <c r="CU228" s="17"/>
      <c r="CV228" s="17"/>
      <c r="CW228" s="17"/>
      <c r="CX228" s="17"/>
      <c r="CY228" s="17"/>
      <c r="CZ228" s="17"/>
      <c r="DA228" s="17"/>
      <c r="DB228" s="17"/>
      <c r="DC228" s="17"/>
      <c r="DD228" s="17"/>
      <c r="DE228" s="17"/>
      <c r="DF228" s="17"/>
      <c r="DG228" s="17"/>
      <c r="DH228" s="17"/>
      <c r="DI228" s="17"/>
      <c r="DJ228" s="17"/>
      <c r="DK228" s="17"/>
      <c r="DL228" s="17"/>
      <c r="DM228" s="17"/>
      <c r="DN228" s="17"/>
      <c r="DO228" s="17"/>
      <c r="DP228" s="17"/>
      <c r="DQ228" s="17"/>
      <c r="DR228" s="17"/>
      <c r="DS228" s="17"/>
      <c r="DT228" s="17"/>
      <c r="DU228" s="17"/>
      <c r="DV228" s="17"/>
      <c r="DW228" s="17"/>
      <c r="DX228" s="17"/>
      <c r="DY228" s="17"/>
      <c r="DZ228" s="17"/>
      <c r="EA228" s="17"/>
      <c r="EB228" s="17"/>
      <c r="EC228" s="17"/>
      <c r="ED228" s="17"/>
      <c r="EE228" s="17"/>
      <c r="EF228" s="17"/>
      <c r="EG228" s="17"/>
      <c r="EH228" s="17"/>
      <c r="EI228" s="17"/>
      <c r="EJ228" s="17"/>
      <c r="EK228" s="17"/>
      <c r="EL228" s="17"/>
      <c r="EM228" s="17"/>
      <c r="EN228" s="17"/>
      <c r="EO228" s="17"/>
      <c r="EP228" s="17"/>
      <c r="EQ228" s="17"/>
      <c r="ER228" s="17"/>
      <c r="ES228" s="17"/>
      <c r="ET228" s="17"/>
      <c r="EU228" s="17"/>
      <c r="EV228" s="17"/>
      <c r="EW228" s="17"/>
      <c r="EX228" s="17"/>
      <c r="EY228" s="17"/>
      <c r="EZ228" s="17"/>
      <c r="FA228" s="17"/>
      <c r="FB228" s="17"/>
      <c r="FC228" s="17"/>
      <c r="FD228" s="17"/>
      <c r="FE228" s="17"/>
      <c r="FF228" s="17"/>
      <c r="FG228" s="17"/>
      <c r="FH228" s="17"/>
      <c r="FI228" s="17"/>
      <c r="FJ228" s="17"/>
      <c r="FK228" s="17"/>
      <c r="FL228" s="17"/>
      <c r="FM228" s="17"/>
      <c r="FN228" s="17"/>
      <c r="FO228" s="17"/>
      <c r="FP228" s="17"/>
      <c r="FQ228" s="17"/>
      <c r="FR228" s="17"/>
      <c r="FS228" s="17"/>
      <c r="FT228" s="17"/>
      <c r="FU228" s="17"/>
      <c r="FV228" s="17"/>
      <c r="FW228" s="17"/>
      <c r="FX228" s="17"/>
      <c r="FY228" s="17"/>
      <c r="FZ228" s="17"/>
      <c r="GA228" s="17"/>
      <c r="GB228" s="17"/>
      <c r="GC228" s="17"/>
      <c r="GD228" s="17"/>
      <c r="GE228" s="17"/>
      <c r="GF228" s="17"/>
      <c r="GG228" s="17"/>
      <c r="GH228" s="17"/>
      <c r="GI228" s="17"/>
      <c r="GJ228" s="17"/>
      <c r="GK228" s="17"/>
      <c r="GL228" s="17"/>
      <c r="GM228" s="17"/>
      <c r="GN228" s="17"/>
      <c r="GO228" s="17"/>
      <c r="GP228" s="17"/>
      <c r="GQ228" s="17"/>
      <c r="GR228" s="17"/>
      <c r="GS228" s="17"/>
      <c r="GT228" s="17"/>
      <c r="GU228" s="17"/>
      <c r="GV228" s="17"/>
      <c r="GW228" s="17"/>
      <c r="GX228" s="17"/>
      <c r="GY228" s="17"/>
      <c r="GZ228" s="17"/>
      <c r="HA228" s="17"/>
      <c r="HB228" s="17"/>
      <c r="HC228" s="17"/>
      <c r="HD228" s="17"/>
      <c r="HE228" s="17"/>
      <c r="HF228" s="17"/>
      <c r="HG228" s="17"/>
      <c r="HH228" s="17"/>
      <c r="HI228" s="17"/>
      <c r="HJ228" s="17"/>
      <c r="HK228" s="17"/>
      <c r="HL228" s="17"/>
      <c r="HM228" s="17"/>
      <c r="HN228" s="17"/>
      <c r="HO228" s="17"/>
      <c r="HP228" s="17"/>
      <c r="HQ228" s="17"/>
      <c r="HR228" s="17"/>
      <c r="HS228" s="17"/>
      <c r="HT228" s="17"/>
      <c r="HU228" s="17"/>
      <c r="HV228" s="17"/>
      <c r="HW228" s="17"/>
      <c r="HX228" s="17"/>
      <c r="HY228" s="17"/>
      <c r="HZ228" s="17"/>
      <c r="IA228" s="17"/>
      <c r="IB228" s="17"/>
      <c r="IC228" s="17"/>
      <c r="ID228" s="17"/>
      <c r="IE228" s="17"/>
      <c r="IF228" s="17"/>
      <c r="IG228" s="17"/>
      <c r="IH228" s="17"/>
      <c r="II228" s="17"/>
      <c r="IJ228" s="17"/>
    </row>
    <row r="229" spans="1:244" s="18" customFormat="1" ht="48.75" customHeight="1" x14ac:dyDescent="0.3">
      <c r="A229" s="163" t="s">
        <v>250</v>
      </c>
      <c r="B229" s="145" t="s">
        <v>251</v>
      </c>
      <c r="C229" s="75"/>
      <c r="D229" s="75"/>
      <c r="E229" s="75"/>
      <c r="F229" s="68"/>
      <c r="G229" s="67"/>
      <c r="H229" s="71">
        <f>SUM(H230)</f>
        <v>324292</v>
      </c>
      <c r="I229" s="71">
        <f t="shared" ref="I229:J229" si="79">SUM(I230)</f>
        <v>180292</v>
      </c>
      <c r="J229" s="71">
        <f t="shared" si="79"/>
        <v>170558.14</v>
      </c>
      <c r="K229" s="73">
        <f t="shared" ref="K229:K257" si="80">SUM(J229/I229*100)</f>
        <v>94.601058283229435</v>
      </c>
      <c r="L229" s="71">
        <f t="shared" ref="L229:L269" si="81">SUM(J229-I229)</f>
        <v>-9733.859999999986</v>
      </c>
      <c r="M229" s="71">
        <f t="shared" si="73"/>
        <v>324292</v>
      </c>
      <c r="N229" s="71">
        <f t="shared" si="73"/>
        <v>180292</v>
      </c>
      <c r="O229" s="71">
        <f t="shared" si="73"/>
        <v>170558.14</v>
      </c>
      <c r="P229" s="74">
        <f t="shared" si="76"/>
        <v>94.601058283229435</v>
      </c>
      <c r="Q229" s="71">
        <f t="shared" si="77"/>
        <v>-9733.859999999986</v>
      </c>
      <c r="R229" s="44"/>
      <c r="S229" s="44"/>
      <c r="T229" s="17"/>
      <c r="U229" s="17"/>
      <c r="V229" s="17"/>
      <c r="W229" s="17"/>
      <c r="X229" s="17"/>
      <c r="Y229" s="17"/>
      <c r="Z229" s="17"/>
      <c r="AA229" s="17"/>
      <c r="AB229" s="17"/>
      <c r="AC229" s="17"/>
      <c r="AD229" s="17"/>
      <c r="AE229" s="17"/>
      <c r="AF229" s="17"/>
      <c r="AG229" s="17"/>
      <c r="AH229" s="17"/>
      <c r="AI229" s="17"/>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17"/>
      <c r="BG229" s="17"/>
      <c r="BH229" s="17"/>
      <c r="BI229" s="17"/>
      <c r="BJ229" s="17"/>
      <c r="BK229" s="17"/>
      <c r="BL229" s="17"/>
      <c r="BM229" s="17"/>
      <c r="BN229" s="17"/>
      <c r="BO229" s="17"/>
      <c r="BP229" s="17"/>
      <c r="BQ229" s="17"/>
      <c r="BR229" s="17"/>
      <c r="BS229" s="17"/>
      <c r="BT229" s="17"/>
      <c r="BU229" s="17"/>
      <c r="BV229" s="17"/>
      <c r="BW229" s="17"/>
      <c r="BX229" s="17"/>
      <c r="BY229" s="17"/>
      <c r="BZ229" s="17"/>
      <c r="CA229" s="17"/>
      <c r="CB229" s="17"/>
      <c r="CC229" s="17"/>
      <c r="CD229" s="17"/>
      <c r="CE229" s="17"/>
      <c r="CF229" s="17"/>
      <c r="CG229" s="17"/>
      <c r="CH229" s="17"/>
      <c r="CI229" s="17"/>
      <c r="CJ229" s="17"/>
      <c r="CK229" s="17"/>
      <c r="CL229" s="17"/>
      <c r="CM229" s="17"/>
      <c r="CN229" s="17"/>
      <c r="CO229" s="17"/>
      <c r="CP229" s="17"/>
      <c r="CQ229" s="17"/>
      <c r="CR229" s="17"/>
      <c r="CS229" s="17"/>
      <c r="CT229" s="17"/>
      <c r="CU229" s="17"/>
      <c r="CV229" s="17"/>
      <c r="CW229" s="17"/>
      <c r="CX229" s="17"/>
      <c r="CY229" s="17"/>
      <c r="CZ229" s="17"/>
      <c r="DA229" s="17"/>
      <c r="DB229" s="17"/>
      <c r="DC229" s="17"/>
      <c r="DD229" s="17"/>
      <c r="DE229" s="17"/>
      <c r="DF229" s="17"/>
      <c r="DG229" s="17"/>
      <c r="DH229" s="17"/>
      <c r="DI229" s="17"/>
      <c r="DJ229" s="17"/>
      <c r="DK229" s="17"/>
      <c r="DL229" s="17"/>
      <c r="DM229" s="17"/>
      <c r="DN229" s="17"/>
      <c r="DO229" s="17"/>
      <c r="DP229" s="17"/>
      <c r="DQ229" s="17"/>
      <c r="DR229" s="17"/>
      <c r="DS229" s="17"/>
      <c r="DT229" s="17"/>
      <c r="DU229" s="17"/>
      <c r="DV229" s="17"/>
      <c r="DW229" s="17"/>
      <c r="DX229" s="17"/>
      <c r="DY229" s="17"/>
      <c r="DZ229" s="17"/>
      <c r="EA229" s="17"/>
      <c r="EB229" s="17"/>
      <c r="EC229" s="17"/>
      <c r="ED229" s="17"/>
      <c r="EE229" s="17"/>
      <c r="EF229" s="17"/>
      <c r="EG229" s="17"/>
      <c r="EH229" s="17"/>
      <c r="EI229" s="17"/>
      <c r="EJ229" s="17"/>
      <c r="EK229" s="17"/>
      <c r="EL229" s="17"/>
      <c r="EM229" s="17"/>
      <c r="EN229" s="17"/>
      <c r="EO229" s="17"/>
      <c r="EP229" s="17"/>
      <c r="EQ229" s="17"/>
      <c r="ER229" s="17"/>
      <c r="ES229" s="17"/>
      <c r="ET229" s="17"/>
      <c r="EU229" s="17"/>
      <c r="EV229" s="17"/>
      <c r="EW229" s="17"/>
      <c r="EX229" s="17"/>
      <c r="EY229" s="17"/>
      <c r="EZ229" s="17"/>
      <c r="FA229" s="17"/>
      <c r="FB229" s="17"/>
      <c r="FC229" s="17"/>
      <c r="FD229" s="17"/>
      <c r="FE229" s="17"/>
      <c r="FF229" s="17"/>
      <c r="FG229" s="17"/>
      <c r="FH229" s="17"/>
      <c r="FI229" s="17"/>
      <c r="FJ229" s="17"/>
      <c r="FK229" s="17"/>
      <c r="FL229" s="17"/>
      <c r="FM229" s="17"/>
      <c r="FN229" s="17"/>
      <c r="FO229" s="17"/>
      <c r="FP229" s="17"/>
      <c r="FQ229" s="17"/>
      <c r="FR229" s="17"/>
      <c r="FS229" s="17"/>
      <c r="FT229" s="17"/>
      <c r="FU229" s="17"/>
      <c r="FV229" s="17"/>
      <c r="FW229" s="17"/>
      <c r="FX229" s="17"/>
      <c r="FY229" s="17"/>
      <c r="FZ229" s="17"/>
      <c r="GA229" s="17"/>
      <c r="GB229" s="17"/>
      <c r="GC229" s="17"/>
      <c r="GD229" s="17"/>
      <c r="GE229" s="17"/>
      <c r="GF229" s="17"/>
      <c r="GG229" s="17"/>
      <c r="GH229" s="17"/>
      <c r="GI229" s="17"/>
      <c r="GJ229" s="17"/>
      <c r="GK229" s="17"/>
      <c r="GL229" s="17"/>
      <c r="GM229" s="17"/>
      <c r="GN229" s="17"/>
      <c r="GO229" s="17"/>
      <c r="GP229" s="17"/>
      <c r="GQ229" s="17"/>
      <c r="GR229" s="17"/>
      <c r="GS229" s="17"/>
      <c r="GT229" s="17"/>
      <c r="GU229" s="17"/>
      <c r="GV229" s="17"/>
      <c r="GW229" s="17"/>
      <c r="GX229" s="17"/>
      <c r="GY229" s="17"/>
      <c r="GZ229" s="17"/>
      <c r="HA229" s="17"/>
      <c r="HB229" s="17"/>
      <c r="HC229" s="17"/>
      <c r="HD229" s="17"/>
      <c r="HE229" s="17"/>
      <c r="HF229" s="17"/>
      <c r="HG229" s="17"/>
      <c r="HH229" s="17"/>
      <c r="HI229" s="17"/>
      <c r="HJ229" s="17"/>
      <c r="HK229" s="17"/>
      <c r="HL229" s="17"/>
      <c r="HM229" s="17"/>
      <c r="HN229" s="17"/>
      <c r="HO229" s="17"/>
      <c r="HP229" s="17"/>
      <c r="HQ229" s="17"/>
      <c r="HR229" s="17"/>
      <c r="HS229" s="17"/>
      <c r="HT229" s="17"/>
      <c r="HU229" s="17"/>
      <c r="HV229" s="17"/>
      <c r="HW229" s="17"/>
      <c r="HX229" s="17"/>
      <c r="HY229" s="17"/>
      <c r="HZ229" s="17"/>
      <c r="IA229" s="17"/>
      <c r="IB229" s="17"/>
      <c r="IC229" s="17"/>
      <c r="ID229" s="17"/>
      <c r="IE229" s="17"/>
      <c r="IF229" s="17"/>
      <c r="IG229" s="17"/>
      <c r="IH229" s="17"/>
      <c r="II229" s="17"/>
      <c r="IJ229" s="17"/>
    </row>
    <row r="230" spans="1:244" s="18" customFormat="1" ht="39.75" customHeight="1" x14ac:dyDescent="0.3">
      <c r="A230" s="169" t="s">
        <v>252</v>
      </c>
      <c r="B230" s="61" t="s">
        <v>253</v>
      </c>
      <c r="C230" s="75"/>
      <c r="D230" s="75"/>
      <c r="E230" s="75"/>
      <c r="F230" s="68"/>
      <c r="G230" s="67"/>
      <c r="H230" s="67">
        <v>324292</v>
      </c>
      <c r="I230" s="67">
        <v>180292</v>
      </c>
      <c r="J230" s="67">
        <v>170558.14</v>
      </c>
      <c r="K230" s="69">
        <f t="shared" si="80"/>
        <v>94.601058283229435</v>
      </c>
      <c r="L230" s="67">
        <f t="shared" si="81"/>
        <v>-9733.859999999986</v>
      </c>
      <c r="M230" s="67">
        <f t="shared" si="73"/>
        <v>324292</v>
      </c>
      <c r="N230" s="67">
        <f t="shared" si="73"/>
        <v>180292</v>
      </c>
      <c r="O230" s="67">
        <f t="shared" si="73"/>
        <v>170558.14</v>
      </c>
      <c r="P230" s="70">
        <f t="shared" si="76"/>
        <v>94.601058283229435</v>
      </c>
      <c r="Q230" s="67">
        <f t="shared" si="77"/>
        <v>-9733.859999999986</v>
      </c>
      <c r="R230" s="44"/>
      <c r="S230" s="44"/>
      <c r="T230" s="17"/>
      <c r="U230" s="17"/>
      <c r="V230" s="17"/>
      <c r="W230" s="17"/>
      <c r="X230" s="17"/>
      <c r="Y230" s="17"/>
      <c r="Z230" s="17"/>
      <c r="AA230" s="17"/>
      <c r="AB230" s="17"/>
      <c r="AC230" s="17"/>
      <c r="AD230" s="17"/>
      <c r="AE230" s="17"/>
      <c r="AF230" s="17"/>
      <c r="AG230" s="17"/>
      <c r="AH230" s="17"/>
      <c r="AI230" s="17"/>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17"/>
      <c r="BG230" s="17"/>
      <c r="BH230" s="17"/>
      <c r="BI230" s="17"/>
      <c r="BJ230" s="17"/>
      <c r="BK230" s="17"/>
      <c r="BL230" s="17"/>
      <c r="BM230" s="17"/>
      <c r="BN230" s="17"/>
      <c r="BO230" s="17"/>
      <c r="BP230" s="17"/>
      <c r="BQ230" s="17"/>
      <c r="BR230" s="17"/>
      <c r="BS230" s="17"/>
      <c r="BT230" s="17"/>
      <c r="BU230" s="17"/>
      <c r="BV230" s="17"/>
      <c r="BW230" s="17"/>
      <c r="BX230" s="17"/>
      <c r="BY230" s="17"/>
      <c r="BZ230" s="17"/>
      <c r="CA230" s="17"/>
      <c r="CB230" s="17"/>
      <c r="CC230" s="17"/>
      <c r="CD230" s="17"/>
      <c r="CE230" s="17"/>
      <c r="CF230" s="17"/>
      <c r="CG230" s="17"/>
      <c r="CH230" s="17"/>
      <c r="CI230" s="17"/>
      <c r="CJ230" s="17"/>
      <c r="CK230" s="17"/>
      <c r="CL230" s="17"/>
      <c r="CM230" s="17"/>
      <c r="CN230" s="17"/>
      <c r="CO230" s="17"/>
      <c r="CP230" s="17"/>
      <c r="CQ230" s="17"/>
      <c r="CR230" s="17"/>
      <c r="CS230" s="17"/>
      <c r="CT230" s="17"/>
      <c r="CU230" s="17"/>
      <c r="CV230" s="17"/>
      <c r="CW230" s="17"/>
      <c r="CX230" s="17"/>
      <c r="CY230" s="17"/>
      <c r="CZ230" s="17"/>
      <c r="DA230" s="17"/>
      <c r="DB230" s="17"/>
      <c r="DC230" s="17"/>
      <c r="DD230" s="17"/>
      <c r="DE230" s="17"/>
      <c r="DF230" s="17"/>
      <c r="DG230" s="17"/>
      <c r="DH230" s="17"/>
      <c r="DI230" s="17"/>
      <c r="DJ230" s="17"/>
      <c r="DK230" s="17"/>
      <c r="DL230" s="17"/>
      <c r="DM230" s="17"/>
      <c r="DN230" s="17"/>
      <c r="DO230" s="17"/>
      <c r="DP230" s="17"/>
      <c r="DQ230" s="17"/>
      <c r="DR230" s="17"/>
      <c r="DS230" s="17"/>
      <c r="DT230" s="17"/>
      <c r="DU230" s="17"/>
      <c r="DV230" s="17"/>
      <c r="DW230" s="17"/>
      <c r="DX230" s="17"/>
      <c r="DY230" s="17"/>
      <c r="DZ230" s="17"/>
      <c r="EA230" s="17"/>
      <c r="EB230" s="17"/>
      <c r="EC230" s="17"/>
      <c r="ED230" s="17"/>
      <c r="EE230" s="17"/>
      <c r="EF230" s="17"/>
      <c r="EG230" s="17"/>
      <c r="EH230" s="17"/>
      <c r="EI230" s="17"/>
      <c r="EJ230" s="17"/>
      <c r="EK230" s="17"/>
      <c r="EL230" s="17"/>
      <c r="EM230" s="17"/>
      <c r="EN230" s="17"/>
      <c r="EO230" s="17"/>
      <c r="EP230" s="17"/>
      <c r="EQ230" s="17"/>
      <c r="ER230" s="17"/>
      <c r="ES230" s="17"/>
      <c r="ET230" s="17"/>
      <c r="EU230" s="17"/>
      <c r="EV230" s="17"/>
      <c r="EW230" s="17"/>
      <c r="EX230" s="17"/>
      <c r="EY230" s="17"/>
      <c r="EZ230" s="17"/>
      <c r="FA230" s="17"/>
      <c r="FB230" s="17"/>
      <c r="FC230" s="17"/>
      <c r="FD230" s="17"/>
      <c r="FE230" s="17"/>
      <c r="FF230" s="17"/>
      <c r="FG230" s="17"/>
      <c r="FH230" s="17"/>
      <c r="FI230" s="17"/>
      <c r="FJ230" s="17"/>
      <c r="FK230" s="17"/>
      <c r="FL230" s="17"/>
      <c r="FM230" s="17"/>
      <c r="FN230" s="17"/>
      <c r="FO230" s="17"/>
      <c r="FP230" s="17"/>
      <c r="FQ230" s="17"/>
      <c r="FR230" s="17"/>
      <c r="FS230" s="17"/>
      <c r="FT230" s="17"/>
      <c r="FU230" s="17"/>
      <c r="FV230" s="17"/>
      <c r="FW230" s="17"/>
      <c r="FX230" s="17"/>
      <c r="FY230" s="17"/>
      <c r="FZ230" s="17"/>
      <c r="GA230" s="17"/>
      <c r="GB230" s="17"/>
      <c r="GC230" s="17"/>
      <c r="GD230" s="17"/>
      <c r="GE230" s="17"/>
      <c r="GF230" s="17"/>
      <c r="GG230" s="17"/>
      <c r="GH230" s="17"/>
      <c r="GI230" s="17"/>
      <c r="GJ230" s="17"/>
      <c r="GK230" s="17"/>
      <c r="GL230" s="17"/>
      <c r="GM230" s="17"/>
      <c r="GN230" s="17"/>
      <c r="GO230" s="17"/>
      <c r="GP230" s="17"/>
      <c r="GQ230" s="17"/>
      <c r="GR230" s="17"/>
      <c r="GS230" s="17"/>
      <c r="GT230" s="17"/>
      <c r="GU230" s="17"/>
      <c r="GV230" s="17"/>
      <c r="GW230" s="17"/>
      <c r="GX230" s="17"/>
      <c r="GY230" s="17"/>
      <c r="GZ230" s="17"/>
      <c r="HA230" s="17"/>
      <c r="HB230" s="17"/>
      <c r="HC230" s="17"/>
      <c r="HD230" s="17"/>
      <c r="HE230" s="17"/>
      <c r="HF230" s="17"/>
      <c r="HG230" s="17"/>
      <c r="HH230" s="17"/>
      <c r="HI230" s="17"/>
      <c r="HJ230" s="17"/>
      <c r="HK230" s="17"/>
      <c r="HL230" s="17"/>
      <c r="HM230" s="17"/>
      <c r="HN230" s="17"/>
      <c r="HO230" s="17"/>
      <c r="HP230" s="17"/>
      <c r="HQ230" s="17"/>
      <c r="HR230" s="17"/>
      <c r="HS230" s="17"/>
      <c r="HT230" s="17"/>
      <c r="HU230" s="17"/>
      <c r="HV230" s="17"/>
      <c r="HW230" s="17"/>
      <c r="HX230" s="17"/>
      <c r="HY230" s="17"/>
      <c r="HZ230" s="17"/>
      <c r="IA230" s="17"/>
      <c r="IB230" s="17"/>
      <c r="IC230" s="17"/>
      <c r="ID230" s="17"/>
      <c r="IE230" s="17"/>
      <c r="IF230" s="17"/>
      <c r="IG230" s="17"/>
      <c r="IH230" s="17"/>
      <c r="II230" s="17"/>
      <c r="IJ230" s="17"/>
    </row>
    <row r="231" spans="1:244" s="32" customFormat="1" ht="30" customHeight="1" x14ac:dyDescent="0.2">
      <c r="A231" s="139" t="s">
        <v>155</v>
      </c>
      <c r="B231" s="180" t="s">
        <v>13</v>
      </c>
      <c r="C231" s="71">
        <f>SUM(C232)</f>
        <v>168999</v>
      </c>
      <c r="D231" s="71">
        <f t="shared" ref="D231:E231" si="82">SUM(D232)</f>
        <v>0</v>
      </c>
      <c r="E231" s="71">
        <f t="shared" si="82"/>
        <v>0</v>
      </c>
      <c r="F231" s="72">
        <v>0</v>
      </c>
      <c r="G231" s="71">
        <f t="shared" si="75"/>
        <v>0</v>
      </c>
      <c r="H231" s="71"/>
      <c r="I231" s="71"/>
      <c r="J231" s="71"/>
      <c r="K231" s="65"/>
      <c r="L231" s="67"/>
      <c r="M231" s="71">
        <f t="shared" si="73"/>
        <v>168999</v>
      </c>
      <c r="N231" s="71">
        <f t="shared" si="73"/>
        <v>0</v>
      </c>
      <c r="O231" s="71">
        <f t="shared" si="73"/>
        <v>0</v>
      </c>
      <c r="P231" s="74">
        <v>0</v>
      </c>
      <c r="Q231" s="71">
        <f t="shared" si="77"/>
        <v>0</v>
      </c>
      <c r="R231" s="45"/>
      <c r="S231" s="45"/>
      <c r="T231" s="31"/>
      <c r="U231" s="31"/>
      <c r="V231" s="31"/>
      <c r="W231" s="31"/>
      <c r="X231" s="31"/>
      <c r="Y231" s="31"/>
      <c r="Z231" s="31"/>
      <c r="AA231" s="31"/>
      <c r="AB231" s="31"/>
      <c r="AC231" s="31"/>
      <c r="AD231" s="31"/>
      <c r="AE231" s="31"/>
      <c r="AF231" s="31"/>
      <c r="AG231" s="31"/>
      <c r="AH231" s="31"/>
      <c r="AI231" s="31"/>
      <c r="AJ231" s="31"/>
      <c r="AK231" s="31"/>
      <c r="AL231" s="31"/>
      <c r="AM231" s="31"/>
      <c r="AN231" s="31"/>
      <c r="AO231" s="31"/>
      <c r="AP231" s="31"/>
      <c r="AQ231" s="31"/>
      <c r="AR231" s="31"/>
      <c r="AS231" s="31"/>
      <c r="AT231" s="31"/>
      <c r="AU231" s="31"/>
      <c r="AV231" s="31"/>
      <c r="AW231" s="31"/>
      <c r="AX231" s="31"/>
      <c r="AY231" s="31"/>
      <c r="AZ231" s="31"/>
      <c r="BA231" s="31"/>
      <c r="BB231" s="31"/>
      <c r="BC231" s="31"/>
      <c r="BD231" s="31"/>
      <c r="BE231" s="31"/>
      <c r="BF231" s="31"/>
      <c r="BG231" s="31"/>
      <c r="BH231" s="31"/>
      <c r="BI231" s="31"/>
      <c r="BJ231" s="31"/>
      <c r="BK231" s="31"/>
      <c r="BL231" s="31"/>
      <c r="BM231" s="31"/>
      <c r="BN231" s="31"/>
      <c r="BO231" s="31"/>
      <c r="BP231" s="31"/>
      <c r="BQ231" s="31"/>
      <c r="BR231" s="31"/>
      <c r="BS231" s="31"/>
      <c r="BT231" s="31"/>
      <c r="BU231" s="31"/>
      <c r="BV231" s="31"/>
      <c r="BW231" s="31"/>
      <c r="BX231" s="31"/>
      <c r="BY231" s="31"/>
      <c r="BZ231" s="31"/>
      <c r="CA231" s="31"/>
      <c r="CB231" s="31"/>
      <c r="CC231" s="31"/>
      <c r="CD231" s="31"/>
      <c r="CE231" s="31"/>
      <c r="CF231" s="31"/>
      <c r="CG231" s="31"/>
      <c r="CH231" s="31"/>
      <c r="CI231" s="31"/>
      <c r="CJ231" s="31"/>
      <c r="CK231" s="31"/>
      <c r="CL231" s="31"/>
      <c r="CM231" s="31"/>
      <c r="CN231" s="31"/>
      <c r="CO231" s="31"/>
      <c r="CP231" s="31"/>
      <c r="CQ231" s="31"/>
      <c r="CR231" s="31"/>
      <c r="CS231" s="31"/>
      <c r="CT231" s="31"/>
      <c r="CU231" s="31"/>
      <c r="CV231" s="31"/>
      <c r="CW231" s="31"/>
      <c r="CX231" s="31"/>
      <c r="CY231" s="31"/>
      <c r="CZ231" s="31"/>
      <c r="DA231" s="31"/>
      <c r="DB231" s="31"/>
      <c r="DC231" s="31"/>
      <c r="DD231" s="31"/>
      <c r="DE231" s="31"/>
      <c r="DF231" s="31"/>
      <c r="DG231" s="31"/>
      <c r="DH231" s="31"/>
      <c r="DI231" s="31"/>
      <c r="DJ231" s="31"/>
      <c r="DK231" s="31"/>
      <c r="DL231" s="31"/>
      <c r="DM231" s="31"/>
      <c r="DN231" s="31"/>
      <c r="DO231" s="31"/>
      <c r="DP231" s="31"/>
      <c r="DQ231" s="31"/>
      <c r="DR231" s="31"/>
      <c r="DS231" s="31"/>
      <c r="DT231" s="31"/>
      <c r="DU231" s="31"/>
      <c r="DV231" s="31"/>
      <c r="DW231" s="31"/>
      <c r="DX231" s="31"/>
      <c r="DY231" s="31"/>
      <c r="DZ231" s="31"/>
      <c r="EA231" s="31"/>
      <c r="EB231" s="31"/>
      <c r="EC231" s="31"/>
      <c r="ED231" s="31"/>
      <c r="EE231" s="31"/>
      <c r="EF231" s="31"/>
      <c r="EG231" s="31"/>
      <c r="EH231" s="31"/>
      <c r="EI231" s="31"/>
      <c r="EJ231" s="31"/>
      <c r="EK231" s="31"/>
      <c r="EL231" s="31"/>
      <c r="EM231" s="31"/>
      <c r="EN231" s="31"/>
      <c r="EO231" s="31"/>
      <c r="EP231" s="31"/>
      <c r="EQ231" s="31"/>
      <c r="ER231" s="31"/>
      <c r="ES231" s="31"/>
      <c r="ET231" s="31"/>
      <c r="EU231" s="31"/>
      <c r="EV231" s="31"/>
      <c r="EW231" s="31"/>
      <c r="EX231" s="31"/>
      <c r="EY231" s="31"/>
      <c r="EZ231" s="31"/>
      <c r="FA231" s="31"/>
      <c r="FB231" s="31"/>
      <c r="FC231" s="31"/>
      <c r="FD231" s="31"/>
      <c r="FE231" s="31"/>
      <c r="FF231" s="31"/>
      <c r="FG231" s="31"/>
      <c r="FH231" s="31"/>
      <c r="FI231" s="31"/>
      <c r="FJ231" s="31"/>
      <c r="FK231" s="31"/>
      <c r="FL231" s="31"/>
      <c r="FM231" s="31"/>
      <c r="FN231" s="31"/>
      <c r="FO231" s="31"/>
      <c r="FP231" s="31"/>
      <c r="FQ231" s="31"/>
      <c r="FR231" s="31"/>
      <c r="FS231" s="31"/>
      <c r="FT231" s="31"/>
      <c r="FU231" s="31"/>
      <c r="FV231" s="31"/>
      <c r="FW231" s="31"/>
      <c r="FX231" s="31"/>
      <c r="FY231" s="31"/>
      <c r="FZ231" s="31"/>
      <c r="GA231" s="31"/>
      <c r="GB231" s="31"/>
      <c r="GC231" s="31"/>
      <c r="GD231" s="31"/>
      <c r="GE231" s="31"/>
      <c r="GF231" s="31"/>
      <c r="GG231" s="31"/>
      <c r="GH231" s="31"/>
      <c r="GI231" s="31"/>
      <c r="GJ231" s="31"/>
      <c r="GK231" s="31"/>
      <c r="GL231" s="31"/>
      <c r="GM231" s="31"/>
      <c r="GN231" s="31"/>
      <c r="GO231" s="31"/>
      <c r="GP231" s="31"/>
      <c r="GQ231" s="31"/>
      <c r="GR231" s="31"/>
      <c r="GS231" s="31"/>
      <c r="GT231" s="31"/>
      <c r="GU231" s="31"/>
      <c r="GV231" s="31"/>
      <c r="GW231" s="31"/>
      <c r="GX231" s="31"/>
      <c r="GY231" s="31"/>
      <c r="GZ231" s="31"/>
      <c r="HA231" s="31"/>
      <c r="HB231" s="31"/>
      <c r="HC231" s="31"/>
      <c r="HD231" s="31"/>
      <c r="HE231" s="31"/>
      <c r="HF231" s="31"/>
      <c r="HG231" s="31"/>
      <c r="HH231" s="31"/>
      <c r="HI231" s="31"/>
      <c r="HJ231" s="31"/>
      <c r="HK231" s="31"/>
      <c r="HL231" s="31"/>
      <c r="HM231" s="31"/>
      <c r="HN231" s="31"/>
      <c r="HO231" s="31"/>
      <c r="HP231" s="31"/>
      <c r="HQ231" s="31"/>
      <c r="HR231" s="31"/>
      <c r="HS231" s="31"/>
      <c r="HT231" s="31"/>
      <c r="HU231" s="31"/>
      <c r="HV231" s="31"/>
      <c r="HW231" s="31"/>
      <c r="HX231" s="31"/>
      <c r="HY231" s="31"/>
      <c r="HZ231" s="31"/>
      <c r="IA231" s="31"/>
      <c r="IB231" s="31"/>
      <c r="IC231" s="31"/>
      <c r="ID231" s="31"/>
      <c r="IE231" s="31"/>
      <c r="IF231" s="31"/>
      <c r="IG231" s="31"/>
      <c r="IH231" s="31"/>
      <c r="II231" s="31"/>
      <c r="IJ231" s="31"/>
    </row>
    <row r="232" spans="1:244" s="14" customFormat="1" ht="33.75" customHeight="1" x14ac:dyDescent="0.3">
      <c r="A232" s="55" t="s">
        <v>314</v>
      </c>
      <c r="B232" s="170" t="s">
        <v>315</v>
      </c>
      <c r="C232" s="67">
        <v>168999</v>
      </c>
      <c r="D232" s="67">
        <v>0</v>
      </c>
      <c r="E232" s="67">
        <v>0</v>
      </c>
      <c r="F232" s="68">
        <v>0</v>
      </c>
      <c r="G232" s="67">
        <f t="shared" si="75"/>
        <v>0</v>
      </c>
      <c r="H232" s="63"/>
      <c r="I232" s="63"/>
      <c r="J232" s="67"/>
      <c r="K232" s="65"/>
      <c r="L232" s="67"/>
      <c r="M232" s="67">
        <f t="shared" si="73"/>
        <v>168999</v>
      </c>
      <c r="N232" s="67">
        <f t="shared" si="73"/>
        <v>0</v>
      </c>
      <c r="O232" s="67">
        <f t="shared" si="73"/>
        <v>0</v>
      </c>
      <c r="P232" s="70">
        <v>0</v>
      </c>
      <c r="Q232" s="67">
        <f t="shared" si="77"/>
        <v>0</v>
      </c>
      <c r="R232" s="15"/>
      <c r="S232" s="15"/>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3"/>
      <c r="BC232" s="13"/>
      <c r="BD232" s="13"/>
      <c r="BE232" s="13"/>
      <c r="BF232" s="13"/>
      <c r="BG232" s="13"/>
      <c r="BH232" s="13"/>
      <c r="BI232" s="13"/>
      <c r="BJ232" s="13"/>
      <c r="BK232" s="13"/>
      <c r="BL232" s="13"/>
      <c r="BM232" s="13"/>
      <c r="BN232" s="13"/>
      <c r="BO232" s="13"/>
      <c r="BP232" s="13"/>
      <c r="BQ232" s="13"/>
      <c r="BR232" s="13"/>
      <c r="BS232" s="13"/>
      <c r="BT232" s="13"/>
      <c r="BU232" s="13"/>
      <c r="BV232" s="13"/>
      <c r="BW232" s="13"/>
      <c r="BX232" s="13"/>
      <c r="BY232" s="13"/>
      <c r="BZ232" s="13"/>
      <c r="CA232" s="13"/>
      <c r="CB232" s="13"/>
      <c r="CC232" s="13"/>
      <c r="CD232" s="13"/>
      <c r="CE232" s="13"/>
      <c r="CF232" s="13"/>
      <c r="CG232" s="13"/>
      <c r="CH232" s="13"/>
      <c r="CI232" s="13"/>
      <c r="CJ232" s="13"/>
      <c r="CK232" s="13"/>
      <c r="CL232" s="13"/>
      <c r="CM232" s="13"/>
      <c r="CN232" s="13"/>
      <c r="CO232" s="13"/>
      <c r="CP232" s="13"/>
      <c r="CQ232" s="13"/>
      <c r="CR232" s="13"/>
      <c r="CS232" s="13"/>
      <c r="CT232" s="13"/>
      <c r="CU232" s="13"/>
      <c r="CV232" s="13"/>
      <c r="CW232" s="13"/>
      <c r="CX232" s="13"/>
      <c r="CY232" s="13"/>
      <c r="CZ232" s="13"/>
      <c r="DA232" s="13"/>
      <c r="DB232" s="13"/>
      <c r="DC232" s="13"/>
      <c r="DD232" s="13"/>
      <c r="DE232" s="13"/>
      <c r="DF232" s="13"/>
      <c r="DG232" s="13"/>
      <c r="DH232" s="13"/>
      <c r="DI232" s="13"/>
      <c r="DJ232" s="13"/>
      <c r="DK232" s="13"/>
      <c r="DL232" s="13"/>
      <c r="DM232" s="13"/>
      <c r="DN232" s="13"/>
      <c r="DO232" s="13"/>
      <c r="DP232" s="13"/>
      <c r="DQ232" s="13"/>
      <c r="DR232" s="13"/>
      <c r="DS232" s="13"/>
      <c r="DT232" s="13"/>
      <c r="DU232" s="13"/>
      <c r="DV232" s="13"/>
      <c r="DW232" s="13"/>
      <c r="DX232" s="13"/>
      <c r="DY232" s="13"/>
      <c r="DZ232" s="13"/>
      <c r="EA232" s="13"/>
      <c r="EB232" s="13"/>
      <c r="EC232" s="13"/>
      <c r="ED232" s="13"/>
      <c r="EE232" s="13"/>
      <c r="EF232" s="13"/>
      <c r="EG232" s="13"/>
      <c r="EH232" s="13"/>
      <c r="EI232" s="13"/>
      <c r="EJ232" s="13"/>
      <c r="EK232" s="13"/>
      <c r="EL232" s="13"/>
      <c r="EM232" s="13"/>
      <c r="EN232" s="13"/>
      <c r="EO232" s="13"/>
      <c r="EP232" s="13"/>
      <c r="EQ232" s="13"/>
      <c r="ER232" s="13"/>
      <c r="ES232" s="13"/>
      <c r="ET232" s="13"/>
      <c r="EU232" s="13"/>
      <c r="EV232" s="13"/>
      <c r="EW232" s="13"/>
      <c r="EX232" s="13"/>
      <c r="EY232" s="13"/>
      <c r="EZ232" s="13"/>
      <c r="FA232" s="13"/>
      <c r="FB232" s="13"/>
      <c r="FC232" s="13"/>
      <c r="FD232" s="13"/>
      <c r="FE232" s="13"/>
      <c r="FF232" s="13"/>
      <c r="FG232" s="13"/>
      <c r="FH232" s="13"/>
      <c r="FI232" s="13"/>
      <c r="FJ232" s="13"/>
      <c r="FK232" s="13"/>
      <c r="FL232" s="13"/>
      <c r="FM232" s="13"/>
      <c r="FN232" s="13"/>
      <c r="FO232" s="13"/>
      <c r="FP232" s="13"/>
      <c r="FQ232" s="13"/>
      <c r="FR232" s="13"/>
      <c r="FS232" s="13"/>
      <c r="FT232" s="13"/>
      <c r="FU232" s="13"/>
      <c r="FV232" s="13"/>
      <c r="FW232" s="13"/>
      <c r="FX232" s="13"/>
      <c r="FY232" s="13"/>
      <c r="FZ232" s="13"/>
      <c r="GA232" s="13"/>
      <c r="GB232" s="13"/>
      <c r="GC232" s="13"/>
      <c r="GD232" s="13"/>
      <c r="GE232" s="13"/>
      <c r="GF232" s="13"/>
      <c r="GG232" s="13"/>
      <c r="GH232" s="13"/>
      <c r="GI232" s="13"/>
      <c r="GJ232" s="13"/>
      <c r="GK232" s="13"/>
      <c r="GL232" s="13"/>
      <c r="GM232" s="13"/>
      <c r="GN232" s="13"/>
      <c r="GO232" s="13"/>
      <c r="GP232" s="13"/>
      <c r="GQ232" s="13"/>
      <c r="GR232" s="13"/>
      <c r="GS232" s="13"/>
      <c r="GT232" s="13"/>
      <c r="GU232" s="13"/>
      <c r="GV232" s="13"/>
      <c r="GW232" s="13"/>
      <c r="GX232" s="13"/>
      <c r="GY232" s="13"/>
      <c r="GZ232" s="13"/>
      <c r="HA232" s="13"/>
      <c r="HB232" s="13"/>
      <c r="HC232" s="13"/>
      <c r="HD232" s="13"/>
      <c r="HE232" s="13"/>
      <c r="HF232" s="13"/>
      <c r="HG232" s="13"/>
      <c r="HH232" s="13"/>
      <c r="HI232" s="13"/>
      <c r="HJ232" s="13"/>
      <c r="HK232" s="13"/>
      <c r="HL232" s="13"/>
      <c r="HM232" s="13"/>
      <c r="HN232" s="13"/>
      <c r="HO232" s="13"/>
      <c r="HP232" s="13"/>
      <c r="HQ232" s="13"/>
      <c r="HR232" s="13"/>
      <c r="HS232" s="13"/>
      <c r="HT232" s="13"/>
      <c r="HU232" s="13"/>
      <c r="HV232" s="13"/>
      <c r="HW232" s="13"/>
      <c r="HX232" s="13"/>
      <c r="HY232" s="13"/>
      <c r="HZ232" s="13"/>
      <c r="IA232" s="13"/>
      <c r="IB232" s="13"/>
      <c r="IC232" s="13"/>
      <c r="ID232" s="13"/>
      <c r="IE232" s="13"/>
      <c r="IF232" s="13"/>
      <c r="IG232" s="13"/>
      <c r="IH232" s="13"/>
      <c r="II232" s="13"/>
      <c r="IJ232" s="13"/>
    </row>
    <row r="233" spans="1:244" s="18" customFormat="1" ht="45" customHeight="1" x14ac:dyDescent="0.3">
      <c r="A233" s="139"/>
      <c r="B233" s="181" t="s">
        <v>321</v>
      </c>
      <c r="C233" s="182">
        <f>SUM(C81+C86+C116+C171+C177+C192+C202+C223+C110)</f>
        <v>772590832.51999998</v>
      </c>
      <c r="D233" s="182">
        <f>SUM(D81+D86+D116+D171+D177+D192+D202+D223+D110)</f>
        <v>498988668.39999998</v>
      </c>
      <c r="E233" s="182">
        <f>SUM(E81+E86+E116+E171+E177+E192+E202+E223+E110)</f>
        <v>436566898.0800001</v>
      </c>
      <c r="F233" s="64">
        <f t="shared" si="74"/>
        <v>87.490343113370812</v>
      </c>
      <c r="G233" s="63">
        <f t="shared" si="75"/>
        <v>-62421770.319999874</v>
      </c>
      <c r="H233" s="63">
        <f>SUM(H81+H86+H110+H116+H171+H177+H192+H202+H223)</f>
        <v>44847001</v>
      </c>
      <c r="I233" s="63">
        <f>SUM(I81+I86+I110+I116+I171+I177+I192+I202+I223)</f>
        <v>40773337.170000002</v>
      </c>
      <c r="J233" s="63">
        <f>SUM(J81+J86+J110+J116+J171+J177+J192+J202+J223)</f>
        <v>23802381.850000001</v>
      </c>
      <c r="K233" s="65">
        <f t="shared" si="80"/>
        <v>58.37732082306276</v>
      </c>
      <c r="L233" s="63">
        <f t="shared" si="81"/>
        <v>-16970955.32</v>
      </c>
      <c r="M233" s="63">
        <f t="shared" si="73"/>
        <v>817437833.51999998</v>
      </c>
      <c r="N233" s="63">
        <f t="shared" si="73"/>
        <v>539762005.56999993</v>
      </c>
      <c r="O233" s="63">
        <f t="shared" si="73"/>
        <v>460369279.93000013</v>
      </c>
      <c r="P233" s="66">
        <f t="shared" si="76"/>
        <v>85.291160767020003</v>
      </c>
      <c r="Q233" s="63">
        <f t="shared" si="77"/>
        <v>-79392725.639999807</v>
      </c>
      <c r="R233" s="43"/>
      <c r="S233" s="44"/>
      <c r="T233" s="17"/>
      <c r="U233" s="17"/>
      <c r="V233" s="17"/>
      <c r="W233" s="17"/>
      <c r="X233" s="17"/>
      <c r="Y233" s="17"/>
      <c r="Z233" s="17"/>
      <c r="AA233" s="17"/>
      <c r="AB233" s="17"/>
      <c r="AC233" s="17"/>
      <c r="AD233" s="17"/>
      <c r="AE233" s="17"/>
      <c r="AF233" s="17"/>
      <c r="AG233" s="17"/>
      <c r="AH233" s="17"/>
      <c r="AI233" s="17"/>
      <c r="AJ233" s="17"/>
      <c r="AK233" s="17"/>
      <c r="AL233" s="17"/>
      <c r="AM233" s="17"/>
      <c r="AN233" s="17"/>
      <c r="AO233" s="17"/>
      <c r="AP233" s="17"/>
      <c r="AQ233" s="17"/>
      <c r="AR233" s="17"/>
      <c r="AS233" s="17"/>
      <c r="AT233" s="17"/>
      <c r="AU233" s="17"/>
      <c r="AV233" s="17"/>
      <c r="AW233" s="17"/>
      <c r="AX233" s="17"/>
      <c r="AY233" s="17"/>
      <c r="AZ233" s="17"/>
      <c r="BA233" s="17"/>
      <c r="BB233" s="17"/>
      <c r="BC233" s="17"/>
      <c r="BD233" s="17"/>
      <c r="BE233" s="17"/>
      <c r="BF233" s="17"/>
      <c r="BG233" s="17"/>
      <c r="BH233" s="17"/>
      <c r="BI233" s="17"/>
      <c r="BJ233" s="17"/>
      <c r="BK233" s="17"/>
      <c r="BL233" s="17"/>
      <c r="BM233" s="17"/>
      <c r="BN233" s="17"/>
      <c r="BO233" s="17"/>
      <c r="BP233" s="17"/>
      <c r="BQ233" s="17"/>
      <c r="BR233" s="17"/>
      <c r="BS233" s="17"/>
      <c r="BT233" s="17"/>
      <c r="BU233" s="17"/>
      <c r="BV233" s="17"/>
      <c r="BW233" s="17"/>
      <c r="BX233" s="17"/>
      <c r="BY233" s="17"/>
      <c r="BZ233" s="17"/>
      <c r="CA233" s="17"/>
      <c r="CB233" s="17"/>
      <c r="CC233" s="17"/>
      <c r="CD233" s="17"/>
      <c r="CE233" s="17"/>
      <c r="CF233" s="17"/>
      <c r="CG233" s="17"/>
      <c r="CH233" s="17"/>
      <c r="CI233" s="17"/>
      <c r="CJ233" s="17"/>
      <c r="CK233" s="17"/>
      <c r="CL233" s="17"/>
      <c r="CM233" s="17"/>
      <c r="CN233" s="17"/>
      <c r="CO233" s="17"/>
      <c r="CP233" s="17"/>
      <c r="CQ233" s="17"/>
      <c r="CR233" s="17"/>
      <c r="CS233" s="17"/>
      <c r="CT233" s="17"/>
      <c r="CU233" s="17"/>
      <c r="CV233" s="17"/>
      <c r="CW233" s="17"/>
      <c r="CX233" s="17"/>
      <c r="CY233" s="17"/>
      <c r="CZ233" s="17"/>
      <c r="DA233" s="17"/>
      <c r="DB233" s="17"/>
      <c r="DC233" s="17"/>
      <c r="DD233" s="17"/>
      <c r="DE233" s="17"/>
      <c r="DF233" s="17"/>
      <c r="DG233" s="17"/>
      <c r="DH233" s="17"/>
      <c r="DI233" s="17"/>
      <c r="DJ233" s="17"/>
      <c r="DK233" s="17"/>
      <c r="DL233" s="17"/>
      <c r="DM233" s="17"/>
      <c r="DN233" s="17"/>
      <c r="DO233" s="17"/>
      <c r="DP233" s="17"/>
      <c r="DQ233" s="17"/>
      <c r="DR233" s="17"/>
      <c r="DS233" s="17"/>
      <c r="DT233" s="17"/>
      <c r="DU233" s="17"/>
      <c r="DV233" s="17"/>
      <c r="DW233" s="17"/>
      <c r="DX233" s="17"/>
      <c r="DY233" s="17"/>
      <c r="DZ233" s="17"/>
      <c r="EA233" s="17"/>
      <c r="EB233" s="17"/>
      <c r="EC233" s="17"/>
      <c r="ED233" s="17"/>
      <c r="EE233" s="17"/>
      <c r="EF233" s="17"/>
      <c r="EG233" s="17"/>
      <c r="EH233" s="17"/>
      <c r="EI233" s="17"/>
      <c r="EJ233" s="17"/>
      <c r="EK233" s="17"/>
      <c r="EL233" s="17"/>
      <c r="EM233" s="17"/>
      <c r="EN233" s="17"/>
      <c r="EO233" s="17"/>
      <c r="EP233" s="17"/>
      <c r="EQ233" s="17"/>
      <c r="ER233" s="17"/>
      <c r="ES233" s="17"/>
      <c r="ET233" s="17"/>
      <c r="EU233" s="17"/>
      <c r="EV233" s="17"/>
      <c r="EW233" s="17"/>
      <c r="EX233" s="17"/>
      <c r="EY233" s="17"/>
      <c r="EZ233" s="17"/>
      <c r="FA233" s="17"/>
      <c r="FB233" s="17"/>
      <c r="FC233" s="17"/>
      <c r="FD233" s="17"/>
      <c r="FE233" s="17"/>
      <c r="FF233" s="17"/>
      <c r="FG233" s="17"/>
      <c r="FH233" s="17"/>
      <c r="FI233" s="17"/>
      <c r="FJ233" s="17"/>
      <c r="FK233" s="17"/>
      <c r="FL233" s="17"/>
      <c r="FM233" s="17"/>
      <c r="FN233" s="17"/>
      <c r="FO233" s="17"/>
      <c r="FP233" s="17"/>
      <c r="FQ233" s="17"/>
      <c r="FR233" s="17"/>
      <c r="FS233" s="17"/>
      <c r="FT233" s="17"/>
      <c r="FU233" s="17"/>
      <c r="FV233" s="17"/>
      <c r="FW233" s="17"/>
      <c r="FX233" s="17"/>
      <c r="FY233" s="17"/>
      <c r="FZ233" s="17"/>
      <c r="GA233" s="17"/>
      <c r="GB233" s="17"/>
      <c r="GC233" s="17"/>
      <c r="GD233" s="17"/>
      <c r="GE233" s="17"/>
      <c r="GF233" s="17"/>
      <c r="GG233" s="17"/>
      <c r="GH233" s="17"/>
      <c r="GI233" s="17"/>
      <c r="GJ233" s="17"/>
      <c r="GK233" s="17"/>
      <c r="GL233" s="17"/>
      <c r="GM233" s="17"/>
      <c r="GN233" s="17"/>
      <c r="GO233" s="17"/>
      <c r="GP233" s="17"/>
      <c r="GQ233" s="17"/>
      <c r="GR233" s="17"/>
      <c r="GS233" s="17"/>
      <c r="GT233" s="17"/>
      <c r="GU233" s="17"/>
      <c r="GV233" s="17"/>
      <c r="GW233" s="17"/>
      <c r="GX233" s="17"/>
      <c r="GY233" s="17"/>
      <c r="GZ233" s="17"/>
      <c r="HA233" s="17"/>
      <c r="HB233" s="17"/>
      <c r="HC233" s="17"/>
      <c r="HD233" s="17"/>
      <c r="HE233" s="17"/>
      <c r="HF233" s="17"/>
      <c r="HG233" s="17"/>
      <c r="HH233" s="17"/>
      <c r="HI233" s="17"/>
      <c r="HJ233" s="17"/>
      <c r="HK233" s="17"/>
      <c r="HL233" s="17"/>
      <c r="HM233" s="17"/>
      <c r="HN233" s="17"/>
      <c r="HO233" s="17"/>
      <c r="HP233" s="17"/>
      <c r="HQ233" s="17"/>
      <c r="HR233" s="17"/>
      <c r="HS233" s="17"/>
      <c r="HT233" s="17"/>
      <c r="HU233" s="17"/>
      <c r="HV233" s="17"/>
      <c r="HW233" s="17"/>
      <c r="HX233" s="17"/>
      <c r="HY233" s="17"/>
      <c r="HZ233" s="17"/>
      <c r="IA233" s="17"/>
      <c r="IB233" s="17"/>
      <c r="IC233" s="17"/>
      <c r="ID233" s="17"/>
      <c r="IE233" s="17"/>
      <c r="IF233" s="17"/>
      <c r="IG233" s="17"/>
      <c r="IH233" s="17"/>
      <c r="II233" s="17"/>
      <c r="IJ233" s="17"/>
    </row>
    <row r="234" spans="1:244" s="7" customFormat="1" ht="17.25" hidden="1" customHeight="1" x14ac:dyDescent="0.3">
      <c r="A234" s="55"/>
      <c r="B234" s="90"/>
      <c r="C234" s="71"/>
      <c r="D234" s="71"/>
      <c r="E234" s="71"/>
      <c r="F234" s="64" t="e">
        <f t="shared" si="74"/>
        <v>#DIV/0!</v>
      </c>
      <c r="G234" s="63">
        <f t="shared" si="75"/>
        <v>0</v>
      </c>
      <c r="H234" s="63"/>
      <c r="I234" s="63"/>
      <c r="J234" s="67"/>
      <c r="K234" s="65" t="e">
        <f t="shared" si="80"/>
        <v>#DIV/0!</v>
      </c>
      <c r="L234" s="67">
        <f t="shared" si="81"/>
        <v>0</v>
      </c>
      <c r="M234" s="63">
        <f t="shared" si="73"/>
        <v>0</v>
      </c>
      <c r="N234" s="63">
        <f t="shared" si="73"/>
        <v>0</v>
      </c>
      <c r="O234" s="63">
        <f t="shared" si="73"/>
        <v>0</v>
      </c>
      <c r="P234" s="66" t="e">
        <f t="shared" si="76"/>
        <v>#DIV/0!</v>
      </c>
      <c r="Q234" s="63">
        <f t="shared" si="77"/>
        <v>0</v>
      </c>
      <c r="R234" s="15"/>
      <c r="S234" s="15"/>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6"/>
      <c r="DG234" s="6"/>
      <c r="DH234" s="6"/>
      <c r="DI234" s="6"/>
      <c r="DJ234" s="6"/>
      <c r="DK234" s="6"/>
      <c r="DL234" s="6"/>
      <c r="DM234" s="6"/>
      <c r="DN234" s="6"/>
      <c r="DO234" s="6"/>
      <c r="DP234" s="6"/>
      <c r="DQ234" s="6"/>
      <c r="DR234" s="6"/>
      <c r="DS234" s="6"/>
      <c r="DT234" s="6"/>
      <c r="DU234" s="6"/>
      <c r="DV234" s="6"/>
      <c r="DW234" s="6"/>
      <c r="DX234" s="6"/>
      <c r="DY234" s="6"/>
      <c r="DZ234" s="6"/>
      <c r="EA234" s="6"/>
      <c r="EB234" s="6"/>
      <c r="EC234" s="6"/>
      <c r="ED234" s="6"/>
      <c r="EE234" s="6"/>
      <c r="EF234" s="6"/>
      <c r="EG234" s="6"/>
      <c r="EH234" s="6"/>
      <c r="EI234" s="6"/>
      <c r="EJ234" s="6"/>
      <c r="EK234" s="6"/>
      <c r="EL234" s="6"/>
      <c r="EM234" s="6"/>
      <c r="EN234" s="6"/>
      <c r="EO234" s="6"/>
      <c r="EP234" s="6"/>
      <c r="EQ234" s="6"/>
      <c r="ER234" s="6"/>
      <c r="ES234" s="6"/>
      <c r="ET234" s="6"/>
      <c r="EU234" s="6"/>
      <c r="EV234" s="6"/>
      <c r="EW234" s="6"/>
      <c r="EX234" s="6"/>
      <c r="EY234" s="6"/>
      <c r="EZ234" s="6"/>
      <c r="FA234" s="6"/>
      <c r="FB234" s="6"/>
      <c r="FC234" s="6"/>
      <c r="FD234" s="6"/>
      <c r="FE234" s="6"/>
      <c r="FF234" s="6"/>
      <c r="FG234" s="6"/>
      <c r="FH234" s="6"/>
      <c r="FI234" s="6"/>
      <c r="FJ234" s="6"/>
      <c r="FK234" s="6"/>
      <c r="FL234" s="6"/>
      <c r="FM234" s="6"/>
      <c r="FN234" s="6"/>
      <c r="FO234" s="6"/>
      <c r="FP234" s="6"/>
      <c r="FQ234" s="6"/>
      <c r="FR234" s="6"/>
      <c r="FS234" s="6"/>
      <c r="FT234" s="6"/>
      <c r="FU234" s="6"/>
      <c r="FV234" s="6"/>
      <c r="FW234" s="6"/>
      <c r="FX234" s="6"/>
      <c r="FY234" s="6"/>
      <c r="FZ234" s="6"/>
      <c r="GA234" s="6"/>
      <c r="GB234" s="6"/>
      <c r="GC234" s="6"/>
      <c r="GD234" s="6"/>
      <c r="GE234" s="6"/>
      <c r="GF234" s="6"/>
      <c r="GG234" s="6"/>
      <c r="GH234" s="6"/>
      <c r="GI234" s="6"/>
      <c r="GJ234" s="6"/>
      <c r="GK234" s="6"/>
      <c r="GL234" s="6"/>
      <c r="GM234" s="6"/>
      <c r="GN234" s="6"/>
      <c r="GO234" s="6"/>
      <c r="GP234" s="6"/>
      <c r="GQ234" s="6"/>
      <c r="GR234" s="6"/>
      <c r="GS234" s="6"/>
      <c r="GT234" s="6"/>
      <c r="GU234" s="6"/>
      <c r="GV234" s="6"/>
      <c r="GW234" s="6"/>
      <c r="GX234" s="6"/>
      <c r="GY234" s="6"/>
      <c r="GZ234" s="6"/>
      <c r="HA234" s="6"/>
      <c r="HB234" s="6"/>
      <c r="HC234" s="6"/>
      <c r="HD234" s="6"/>
      <c r="HE234" s="6"/>
      <c r="HF234" s="6"/>
      <c r="HG234" s="6"/>
      <c r="HH234" s="6"/>
      <c r="HI234" s="6"/>
      <c r="HJ234" s="6"/>
      <c r="HK234" s="6"/>
      <c r="HL234" s="6"/>
      <c r="HM234" s="6"/>
      <c r="HN234" s="6"/>
      <c r="HO234" s="6"/>
      <c r="HP234" s="6"/>
      <c r="HQ234" s="6"/>
      <c r="HR234" s="6"/>
      <c r="HS234" s="6"/>
      <c r="HT234" s="6"/>
      <c r="HU234" s="6"/>
      <c r="HV234" s="6"/>
      <c r="HW234" s="6"/>
      <c r="HX234" s="6"/>
      <c r="HY234" s="6"/>
      <c r="HZ234" s="6"/>
      <c r="IA234" s="6"/>
      <c r="IB234" s="6"/>
      <c r="IC234" s="6"/>
      <c r="ID234" s="6"/>
      <c r="IE234" s="6"/>
      <c r="IF234" s="6"/>
      <c r="IG234" s="6"/>
      <c r="IH234" s="6"/>
      <c r="II234" s="6"/>
      <c r="IJ234" s="6"/>
    </row>
    <row r="235" spans="1:244" s="7" customFormat="1" ht="22.5" hidden="1" customHeight="1" x14ac:dyDescent="0.3">
      <c r="A235" s="55"/>
      <c r="B235" s="90"/>
      <c r="C235" s="71"/>
      <c r="D235" s="71"/>
      <c r="E235" s="71"/>
      <c r="F235" s="64" t="e">
        <f t="shared" si="74"/>
        <v>#DIV/0!</v>
      </c>
      <c r="G235" s="63">
        <f t="shared" si="75"/>
        <v>0</v>
      </c>
      <c r="H235" s="63"/>
      <c r="I235" s="63"/>
      <c r="J235" s="67"/>
      <c r="K235" s="65" t="e">
        <f t="shared" si="80"/>
        <v>#DIV/0!</v>
      </c>
      <c r="L235" s="67">
        <f t="shared" si="81"/>
        <v>0</v>
      </c>
      <c r="M235" s="63">
        <f t="shared" si="73"/>
        <v>0</v>
      </c>
      <c r="N235" s="63">
        <f t="shared" si="73"/>
        <v>0</v>
      </c>
      <c r="O235" s="63">
        <f t="shared" si="73"/>
        <v>0</v>
      </c>
      <c r="P235" s="66" t="e">
        <f t="shared" si="76"/>
        <v>#DIV/0!</v>
      </c>
      <c r="Q235" s="63">
        <f t="shared" si="77"/>
        <v>0</v>
      </c>
      <c r="R235" s="15"/>
      <c r="S235" s="15"/>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c r="DA235" s="6"/>
      <c r="DB235" s="6"/>
      <c r="DC235" s="6"/>
      <c r="DD235" s="6"/>
      <c r="DE235" s="6"/>
      <c r="DF235" s="6"/>
      <c r="DG235" s="6"/>
      <c r="DH235" s="6"/>
      <c r="DI235" s="6"/>
      <c r="DJ235" s="6"/>
      <c r="DK235" s="6"/>
      <c r="DL235" s="6"/>
      <c r="DM235" s="6"/>
      <c r="DN235" s="6"/>
      <c r="DO235" s="6"/>
      <c r="DP235" s="6"/>
      <c r="DQ235" s="6"/>
      <c r="DR235" s="6"/>
      <c r="DS235" s="6"/>
      <c r="DT235" s="6"/>
      <c r="DU235" s="6"/>
      <c r="DV235" s="6"/>
      <c r="DW235" s="6"/>
      <c r="DX235" s="6"/>
      <c r="DY235" s="6"/>
      <c r="DZ235" s="6"/>
      <c r="EA235" s="6"/>
      <c r="EB235" s="6"/>
      <c r="EC235" s="6"/>
      <c r="ED235" s="6"/>
      <c r="EE235" s="6"/>
      <c r="EF235" s="6"/>
      <c r="EG235" s="6"/>
      <c r="EH235" s="6"/>
      <c r="EI235" s="6"/>
      <c r="EJ235" s="6"/>
      <c r="EK235" s="6"/>
      <c r="EL235" s="6"/>
      <c r="EM235" s="6"/>
      <c r="EN235" s="6"/>
      <c r="EO235" s="6"/>
      <c r="EP235" s="6"/>
      <c r="EQ235" s="6"/>
      <c r="ER235" s="6"/>
      <c r="ES235" s="6"/>
      <c r="ET235" s="6"/>
      <c r="EU235" s="6"/>
      <c r="EV235" s="6"/>
      <c r="EW235" s="6"/>
      <c r="EX235" s="6"/>
      <c r="EY235" s="6"/>
      <c r="EZ235" s="6"/>
      <c r="FA235" s="6"/>
      <c r="FB235" s="6"/>
      <c r="FC235" s="6"/>
      <c r="FD235" s="6"/>
      <c r="FE235" s="6"/>
      <c r="FF235" s="6"/>
      <c r="FG235" s="6"/>
      <c r="FH235" s="6"/>
      <c r="FI235" s="6"/>
      <c r="FJ235" s="6"/>
      <c r="FK235" s="6"/>
      <c r="FL235" s="6"/>
      <c r="FM235" s="6"/>
      <c r="FN235" s="6"/>
      <c r="FO235" s="6"/>
      <c r="FP235" s="6"/>
      <c r="FQ235" s="6"/>
      <c r="FR235" s="6"/>
      <c r="FS235" s="6"/>
      <c r="FT235" s="6"/>
      <c r="FU235" s="6"/>
      <c r="FV235" s="6"/>
      <c r="FW235" s="6"/>
      <c r="FX235" s="6"/>
      <c r="FY235" s="6"/>
      <c r="FZ235" s="6"/>
      <c r="GA235" s="6"/>
      <c r="GB235" s="6"/>
      <c r="GC235" s="6"/>
      <c r="GD235" s="6"/>
      <c r="GE235" s="6"/>
      <c r="GF235" s="6"/>
      <c r="GG235" s="6"/>
      <c r="GH235" s="6"/>
      <c r="GI235" s="6"/>
      <c r="GJ235" s="6"/>
      <c r="GK235" s="6"/>
      <c r="GL235" s="6"/>
      <c r="GM235" s="6"/>
      <c r="GN235" s="6"/>
      <c r="GO235" s="6"/>
      <c r="GP235" s="6"/>
      <c r="GQ235" s="6"/>
      <c r="GR235" s="6"/>
      <c r="GS235" s="6"/>
      <c r="GT235" s="6"/>
      <c r="GU235" s="6"/>
      <c r="GV235" s="6"/>
      <c r="GW235" s="6"/>
      <c r="GX235" s="6"/>
      <c r="GY235" s="6"/>
      <c r="GZ235" s="6"/>
      <c r="HA235" s="6"/>
      <c r="HB235" s="6"/>
      <c r="HC235" s="6"/>
      <c r="HD235" s="6"/>
      <c r="HE235" s="6"/>
      <c r="HF235" s="6"/>
      <c r="HG235" s="6"/>
      <c r="HH235" s="6"/>
      <c r="HI235" s="6"/>
      <c r="HJ235" s="6"/>
      <c r="HK235" s="6"/>
      <c r="HL235" s="6"/>
      <c r="HM235" s="6"/>
      <c r="HN235" s="6"/>
      <c r="HO235" s="6"/>
      <c r="HP235" s="6"/>
      <c r="HQ235" s="6"/>
      <c r="HR235" s="6"/>
      <c r="HS235" s="6"/>
      <c r="HT235" s="6"/>
      <c r="HU235" s="6"/>
      <c r="HV235" s="6"/>
      <c r="HW235" s="6"/>
      <c r="HX235" s="6"/>
      <c r="HY235" s="6"/>
      <c r="HZ235" s="6"/>
      <c r="IA235" s="6"/>
      <c r="IB235" s="6"/>
      <c r="IC235" s="6"/>
      <c r="ID235" s="6"/>
      <c r="IE235" s="6"/>
      <c r="IF235" s="6"/>
      <c r="IG235" s="6"/>
      <c r="IH235" s="6"/>
      <c r="II235" s="6"/>
      <c r="IJ235" s="6"/>
    </row>
    <row r="236" spans="1:244" s="7" customFormat="1" ht="21" hidden="1" customHeight="1" x14ac:dyDescent="0.3">
      <c r="A236" s="55"/>
      <c r="B236" s="90"/>
      <c r="C236" s="71"/>
      <c r="D236" s="71"/>
      <c r="E236" s="71"/>
      <c r="F236" s="64" t="e">
        <f t="shared" si="74"/>
        <v>#DIV/0!</v>
      </c>
      <c r="G236" s="63">
        <f t="shared" si="75"/>
        <v>0</v>
      </c>
      <c r="H236" s="63"/>
      <c r="I236" s="63"/>
      <c r="J236" s="67"/>
      <c r="K236" s="65" t="e">
        <f t="shared" si="80"/>
        <v>#DIV/0!</v>
      </c>
      <c r="L236" s="67">
        <f t="shared" si="81"/>
        <v>0</v>
      </c>
      <c r="M236" s="63">
        <f t="shared" si="73"/>
        <v>0</v>
      </c>
      <c r="N236" s="63">
        <f t="shared" si="73"/>
        <v>0</v>
      </c>
      <c r="O236" s="63">
        <f t="shared" si="73"/>
        <v>0</v>
      </c>
      <c r="P236" s="66" t="e">
        <f t="shared" si="76"/>
        <v>#DIV/0!</v>
      </c>
      <c r="Q236" s="63">
        <f t="shared" si="77"/>
        <v>0</v>
      </c>
      <c r="R236" s="15"/>
      <c r="S236" s="15"/>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6"/>
      <c r="DG236" s="6"/>
      <c r="DH236" s="6"/>
      <c r="DI236" s="6"/>
      <c r="DJ236" s="6"/>
      <c r="DK236" s="6"/>
      <c r="DL236" s="6"/>
      <c r="DM236" s="6"/>
      <c r="DN236" s="6"/>
      <c r="DO236" s="6"/>
      <c r="DP236" s="6"/>
      <c r="DQ236" s="6"/>
      <c r="DR236" s="6"/>
      <c r="DS236" s="6"/>
      <c r="DT236" s="6"/>
      <c r="DU236" s="6"/>
      <c r="DV236" s="6"/>
      <c r="DW236" s="6"/>
      <c r="DX236" s="6"/>
      <c r="DY236" s="6"/>
      <c r="DZ236" s="6"/>
      <c r="EA236" s="6"/>
      <c r="EB236" s="6"/>
      <c r="EC236" s="6"/>
      <c r="ED236" s="6"/>
      <c r="EE236" s="6"/>
      <c r="EF236" s="6"/>
      <c r="EG236" s="6"/>
      <c r="EH236" s="6"/>
      <c r="EI236" s="6"/>
      <c r="EJ236" s="6"/>
      <c r="EK236" s="6"/>
      <c r="EL236" s="6"/>
      <c r="EM236" s="6"/>
      <c r="EN236" s="6"/>
      <c r="EO236" s="6"/>
      <c r="EP236" s="6"/>
      <c r="EQ236" s="6"/>
      <c r="ER236" s="6"/>
      <c r="ES236" s="6"/>
      <c r="ET236" s="6"/>
      <c r="EU236" s="6"/>
      <c r="EV236" s="6"/>
      <c r="EW236" s="6"/>
      <c r="EX236" s="6"/>
      <c r="EY236" s="6"/>
      <c r="EZ236" s="6"/>
      <c r="FA236" s="6"/>
      <c r="FB236" s="6"/>
      <c r="FC236" s="6"/>
      <c r="FD236" s="6"/>
      <c r="FE236" s="6"/>
      <c r="FF236" s="6"/>
      <c r="FG236" s="6"/>
      <c r="FH236" s="6"/>
      <c r="FI236" s="6"/>
      <c r="FJ236" s="6"/>
      <c r="FK236" s="6"/>
      <c r="FL236" s="6"/>
      <c r="FM236" s="6"/>
      <c r="FN236" s="6"/>
      <c r="FO236" s="6"/>
      <c r="FP236" s="6"/>
      <c r="FQ236" s="6"/>
      <c r="FR236" s="6"/>
      <c r="FS236" s="6"/>
      <c r="FT236" s="6"/>
      <c r="FU236" s="6"/>
      <c r="FV236" s="6"/>
      <c r="FW236" s="6"/>
      <c r="FX236" s="6"/>
      <c r="FY236" s="6"/>
      <c r="FZ236" s="6"/>
      <c r="GA236" s="6"/>
      <c r="GB236" s="6"/>
      <c r="GC236" s="6"/>
      <c r="GD236" s="6"/>
      <c r="GE236" s="6"/>
      <c r="GF236" s="6"/>
      <c r="GG236" s="6"/>
      <c r="GH236" s="6"/>
      <c r="GI236" s="6"/>
      <c r="GJ236" s="6"/>
      <c r="GK236" s="6"/>
      <c r="GL236" s="6"/>
      <c r="GM236" s="6"/>
      <c r="GN236" s="6"/>
      <c r="GO236" s="6"/>
      <c r="GP236" s="6"/>
      <c r="GQ236" s="6"/>
      <c r="GR236" s="6"/>
      <c r="GS236" s="6"/>
      <c r="GT236" s="6"/>
      <c r="GU236" s="6"/>
      <c r="GV236" s="6"/>
      <c r="GW236" s="6"/>
      <c r="GX236" s="6"/>
      <c r="GY236" s="6"/>
      <c r="GZ236" s="6"/>
      <c r="HA236" s="6"/>
      <c r="HB236" s="6"/>
      <c r="HC236" s="6"/>
      <c r="HD236" s="6"/>
      <c r="HE236" s="6"/>
      <c r="HF236" s="6"/>
      <c r="HG236" s="6"/>
      <c r="HH236" s="6"/>
      <c r="HI236" s="6"/>
      <c r="HJ236" s="6"/>
      <c r="HK236" s="6"/>
      <c r="HL236" s="6"/>
      <c r="HM236" s="6"/>
      <c r="HN236" s="6"/>
      <c r="HO236" s="6"/>
      <c r="HP236" s="6"/>
      <c r="HQ236" s="6"/>
      <c r="HR236" s="6"/>
      <c r="HS236" s="6"/>
      <c r="HT236" s="6"/>
      <c r="HU236" s="6"/>
      <c r="HV236" s="6"/>
      <c r="HW236" s="6"/>
      <c r="HX236" s="6"/>
      <c r="HY236" s="6"/>
      <c r="HZ236" s="6"/>
      <c r="IA236" s="6"/>
      <c r="IB236" s="6"/>
      <c r="IC236" s="6"/>
      <c r="ID236" s="6"/>
      <c r="IE236" s="6"/>
      <c r="IF236" s="6"/>
      <c r="IG236" s="6"/>
      <c r="IH236" s="6"/>
      <c r="II236" s="6"/>
      <c r="IJ236" s="6"/>
    </row>
    <row r="237" spans="1:244" s="7" customFormat="1" ht="33" hidden="1" customHeight="1" x14ac:dyDescent="0.3">
      <c r="A237" s="55"/>
      <c r="B237" s="90"/>
      <c r="C237" s="71"/>
      <c r="D237" s="71"/>
      <c r="E237" s="71"/>
      <c r="F237" s="64" t="e">
        <f t="shared" si="74"/>
        <v>#DIV/0!</v>
      </c>
      <c r="G237" s="63">
        <f t="shared" si="75"/>
        <v>0</v>
      </c>
      <c r="H237" s="63"/>
      <c r="I237" s="63"/>
      <c r="J237" s="67"/>
      <c r="K237" s="65" t="e">
        <f t="shared" si="80"/>
        <v>#DIV/0!</v>
      </c>
      <c r="L237" s="67">
        <f t="shared" si="81"/>
        <v>0</v>
      </c>
      <c r="M237" s="63">
        <f t="shared" si="73"/>
        <v>0</v>
      </c>
      <c r="N237" s="63">
        <f t="shared" si="73"/>
        <v>0</v>
      </c>
      <c r="O237" s="63">
        <f t="shared" si="73"/>
        <v>0</v>
      </c>
      <c r="P237" s="66" t="e">
        <f t="shared" si="76"/>
        <v>#DIV/0!</v>
      </c>
      <c r="Q237" s="63">
        <f t="shared" si="77"/>
        <v>0</v>
      </c>
      <c r="R237" s="15"/>
      <c r="S237" s="15"/>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6"/>
      <c r="DG237" s="6"/>
      <c r="DH237" s="6"/>
      <c r="DI237" s="6"/>
      <c r="DJ237" s="6"/>
      <c r="DK237" s="6"/>
      <c r="DL237" s="6"/>
      <c r="DM237" s="6"/>
      <c r="DN237" s="6"/>
      <c r="DO237" s="6"/>
      <c r="DP237" s="6"/>
      <c r="DQ237" s="6"/>
      <c r="DR237" s="6"/>
      <c r="DS237" s="6"/>
      <c r="DT237" s="6"/>
      <c r="DU237" s="6"/>
      <c r="DV237" s="6"/>
      <c r="DW237" s="6"/>
      <c r="DX237" s="6"/>
      <c r="DY237" s="6"/>
      <c r="DZ237" s="6"/>
      <c r="EA237" s="6"/>
      <c r="EB237" s="6"/>
      <c r="EC237" s="6"/>
      <c r="ED237" s="6"/>
      <c r="EE237" s="6"/>
      <c r="EF237" s="6"/>
      <c r="EG237" s="6"/>
      <c r="EH237" s="6"/>
      <c r="EI237" s="6"/>
      <c r="EJ237" s="6"/>
      <c r="EK237" s="6"/>
      <c r="EL237" s="6"/>
      <c r="EM237" s="6"/>
      <c r="EN237" s="6"/>
      <c r="EO237" s="6"/>
      <c r="EP237" s="6"/>
      <c r="EQ237" s="6"/>
      <c r="ER237" s="6"/>
      <c r="ES237" s="6"/>
      <c r="ET237" s="6"/>
      <c r="EU237" s="6"/>
      <c r="EV237" s="6"/>
      <c r="EW237" s="6"/>
      <c r="EX237" s="6"/>
      <c r="EY237" s="6"/>
      <c r="EZ237" s="6"/>
      <c r="FA237" s="6"/>
      <c r="FB237" s="6"/>
      <c r="FC237" s="6"/>
      <c r="FD237" s="6"/>
      <c r="FE237" s="6"/>
      <c r="FF237" s="6"/>
      <c r="FG237" s="6"/>
      <c r="FH237" s="6"/>
      <c r="FI237" s="6"/>
      <c r="FJ237" s="6"/>
      <c r="FK237" s="6"/>
      <c r="FL237" s="6"/>
      <c r="FM237" s="6"/>
      <c r="FN237" s="6"/>
      <c r="FO237" s="6"/>
      <c r="FP237" s="6"/>
      <c r="FQ237" s="6"/>
      <c r="FR237" s="6"/>
      <c r="FS237" s="6"/>
      <c r="FT237" s="6"/>
      <c r="FU237" s="6"/>
      <c r="FV237" s="6"/>
      <c r="FW237" s="6"/>
      <c r="FX237" s="6"/>
      <c r="FY237" s="6"/>
      <c r="FZ237" s="6"/>
      <c r="GA237" s="6"/>
      <c r="GB237" s="6"/>
      <c r="GC237" s="6"/>
      <c r="GD237" s="6"/>
      <c r="GE237" s="6"/>
      <c r="GF237" s="6"/>
      <c r="GG237" s="6"/>
      <c r="GH237" s="6"/>
      <c r="GI237" s="6"/>
      <c r="GJ237" s="6"/>
      <c r="GK237" s="6"/>
      <c r="GL237" s="6"/>
      <c r="GM237" s="6"/>
      <c r="GN237" s="6"/>
      <c r="GO237" s="6"/>
      <c r="GP237" s="6"/>
      <c r="GQ237" s="6"/>
      <c r="GR237" s="6"/>
      <c r="GS237" s="6"/>
      <c r="GT237" s="6"/>
      <c r="GU237" s="6"/>
      <c r="GV237" s="6"/>
      <c r="GW237" s="6"/>
      <c r="GX237" s="6"/>
      <c r="GY237" s="6"/>
      <c r="GZ237" s="6"/>
      <c r="HA237" s="6"/>
      <c r="HB237" s="6"/>
      <c r="HC237" s="6"/>
      <c r="HD237" s="6"/>
      <c r="HE237" s="6"/>
      <c r="HF237" s="6"/>
      <c r="HG237" s="6"/>
      <c r="HH237" s="6"/>
      <c r="HI237" s="6"/>
      <c r="HJ237" s="6"/>
      <c r="HK237" s="6"/>
      <c r="HL237" s="6"/>
      <c r="HM237" s="6"/>
      <c r="HN237" s="6"/>
      <c r="HO237" s="6"/>
      <c r="HP237" s="6"/>
      <c r="HQ237" s="6"/>
      <c r="HR237" s="6"/>
      <c r="HS237" s="6"/>
      <c r="HT237" s="6"/>
      <c r="HU237" s="6"/>
      <c r="HV237" s="6"/>
      <c r="HW237" s="6"/>
      <c r="HX237" s="6"/>
      <c r="HY237" s="6"/>
      <c r="HZ237" s="6"/>
      <c r="IA237" s="6"/>
      <c r="IB237" s="6"/>
      <c r="IC237" s="6"/>
      <c r="ID237" s="6"/>
      <c r="IE237" s="6"/>
      <c r="IF237" s="6"/>
      <c r="IG237" s="6"/>
      <c r="IH237" s="6"/>
      <c r="II237" s="6"/>
      <c r="IJ237" s="6"/>
    </row>
    <row r="238" spans="1:244" s="7" customFormat="1" ht="26.25" customHeight="1" x14ac:dyDescent="0.3">
      <c r="A238" s="55"/>
      <c r="B238" s="183" t="s">
        <v>9</v>
      </c>
      <c r="C238" s="63">
        <f>SUM(C243:C245)</f>
        <v>33544800</v>
      </c>
      <c r="D238" s="63">
        <f>SUM(D243:D245)</f>
        <v>24457200</v>
      </c>
      <c r="E238" s="63">
        <f>SUM(E243:E245)</f>
        <v>23957200</v>
      </c>
      <c r="F238" s="64">
        <f t="shared" si="74"/>
        <v>97.955612253242393</v>
      </c>
      <c r="G238" s="63">
        <f t="shared" si="75"/>
        <v>-500000</v>
      </c>
      <c r="H238" s="63"/>
      <c r="I238" s="63"/>
      <c r="J238" s="63"/>
      <c r="K238" s="65"/>
      <c r="L238" s="63"/>
      <c r="M238" s="63">
        <f t="shared" si="73"/>
        <v>33544800</v>
      </c>
      <c r="N238" s="63">
        <f t="shared" si="73"/>
        <v>24457200</v>
      </c>
      <c r="O238" s="63">
        <f t="shared" si="73"/>
        <v>23957200</v>
      </c>
      <c r="P238" s="66">
        <f t="shared" si="76"/>
        <v>97.955612253242393</v>
      </c>
      <c r="Q238" s="63">
        <f t="shared" si="77"/>
        <v>-500000</v>
      </c>
      <c r="R238" s="15"/>
      <c r="S238" s="15"/>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6"/>
      <c r="DG238" s="6"/>
      <c r="DH238" s="6"/>
      <c r="DI238" s="6"/>
      <c r="DJ238" s="6"/>
      <c r="DK238" s="6"/>
      <c r="DL238" s="6"/>
      <c r="DM238" s="6"/>
      <c r="DN238" s="6"/>
      <c r="DO238" s="6"/>
      <c r="DP238" s="6"/>
      <c r="DQ238" s="6"/>
      <c r="DR238" s="6"/>
      <c r="DS238" s="6"/>
      <c r="DT238" s="6"/>
      <c r="DU238" s="6"/>
      <c r="DV238" s="6"/>
      <c r="DW238" s="6"/>
      <c r="DX238" s="6"/>
      <c r="DY238" s="6"/>
      <c r="DZ238" s="6"/>
      <c r="EA238" s="6"/>
      <c r="EB238" s="6"/>
      <c r="EC238" s="6"/>
      <c r="ED238" s="6"/>
      <c r="EE238" s="6"/>
      <c r="EF238" s="6"/>
      <c r="EG238" s="6"/>
      <c r="EH238" s="6"/>
      <c r="EI238" s="6"/>
      <c r="EJ238" s="6"/>
      <c r="EK238" s="6"/>
      <c r="EL238" s="6"/>
      <c r="EM238" s="6"/>
      <c r="EN238" s="6"/>
      <c r="EO238" s="6"/>
      <c r="EP238" s="6"/>
      <c r="EQ238" s="6"/>
      <c r="ER238" s="6"/>
      <c r="ES238" s="6"/>
      <c r="ET238" s="6"/>
      <c r="EU238" s="6"/>
      <c r="EV238" s="6"/>
      <c r="EW238" s="6"/>
      <c r="EX238" s="6"/>
      <c r="EY238" s="6"/>
      <c r="EZ238" s="6"/>
      <c r="FA238" s="6"/>
      <c r="FB238" s="6"/>
      <c r="FC238" s="6"/>
      <c r="FD238" s="6"/>
      <c r="FE238" s="6"/>
      <c r="FF238" s="6"/>
      <c r="FG238" s="6"/>
      <c r="FH238" s="6"/>
      <c r="FI238" s="6"/>
      <c r="FJ238" s="6"/>
      <c r="FK238" s="6"/>
      <c r="FL238" s="6"/>
      <c r="FM238" s="6"/>
      <c r="FN238" s="6"/>
      <c r="FO238" s="6"/>
      <c r="FP238" s="6"/>
      <c r="FQ238" s="6"/>
      <c r="FR238" s="6"/>
      <c r="FS238" s="6"/>
      <c r="FT238" s="6"/>
      <c r="FU238" s="6"/>
      <c r="FV238" s="6"/>
      <c r="FW238" s="6"/>
      <c r="FX238" s="6"/>
      <c r="FY238" s="6"/>
      <c r="FZ238" s="6"/>
      <c r="GA238" s="6"/>
      <c r="GB238" s="6"/>
      <c r="GC238" s="6"/>
      <c r="GD238" s="6"/>
      <c r="GE238" s="6"/>
      <c r="GF238" s="6"/>
      <c r="GG238" s="6"/>
      <c r="GH238" s="6"/>
      <c r="GI238" s="6"/>
      <c r="GJ238" s="6"/>
      <c r="GK238" s="6"/>
      <c r="GL238" s="6"/>
      <c r="GM238" s="6"/>
      <c r="GN238" s="6"/>
      <c r="GO238" s="6"/>
      <c r="GP238" s="6"/>
      <c r="GQ238" s="6"/>
      <c r="GR238" s="6"/>
      <c r="GS238" s="6"/>
      <c r="GT238" s="6"/>
      <c r="GU238" s="6"/>
      <c r="GV238" s="6"/>
      <c r="GW238" s="6"/>
      <c r="GX238" s="6"/>
      <c r="GY238" s="6"/>
      <c r="GZ238" s="6"/>
      <c r="HA238" s="6"/>
      <c r="HB238" s="6"/>
      <c r="HC238" s="6"/>
      <c r="HD238" s="6"/>
      <c r="HE238" s="6"/>
      <c r="HF238" s="6"/>
      <c r="HG238" s="6"/>
      <c r="HH238" s="6"/>
      <c r="HI238" s="6"/>
      <c r="HJ238" s="6"/>
      <c r="HK238" s="6"/>
      <c r="HL238" s="6"/>
      <c r="HM238" s="6"/>
      <c r="HN238" s="6"/>
      <c r="HO238" s="6"/>
      <c r="HP238" s="6"/>
      <c r="HQ238" s="6"/>
      <c r="HR238" s="6"/>
      <c r="HS238" s="6"/>
      <c r="HT238" s="6"/>
      <c r="HU238" s="6"/>
      <c r="HV238" s="6"/>
      <c r="HW238" s="6"/>
      <c r="HX238" s="6"/>
      <c r="HY238" s="6"/>
      <c r="HZ238" s="6"/>
      <c r="IA238" s="6"/>
      <c r="IB238" s="6"/>
      <c r="IC238" s="6"/>
      <c r="ID238" s="6"/>
      <c r="IE238" s="6"/>
      <c r="IF238" s="6"/>
      <c r="IG238" s="6"/>
      <c r="IH238" s="6"/>
      <c r="II238" s="6"/>
      <c r="IJ238" s="6"/>
    </row>
    <row r="239" spans="1:244" s="7" customFormat="1" ht="22.5" hidden="1" customHeight="1" x14ac:dyDescent="0.3">
      <c r="A239" s="55"/>
      <c r="B239" s="90"/>
      <c r="C239" s="63"/>
      <c r="D239" s="63"/>
      <c r="E239" s="63"/>
      <c r="F239" s="64" t="e">
        <f t="shared" si="74"/>
        <v>#DIV/0!</v>
      </c>
      <c r="G239" s="63">
        <f t="shared" si="75"/>
        <v>0</v>
      </c>
      <c r="H239" s="63"/>
      <c r="I239" s="63"/>
      <c r="J239" s="67"/>
      <c r="K239" s="65" t="e">
        <f t="shared" si="80"/>
        <v>#DIV/0!</v>
      </c>
      <c r="L239" s="63">
        <f t="shared" si="81"/>
        <v>0</v>
      </c>
      <c r="M239" s="63">
        <f t="shared" si="73"/>
        <v>0</v>
      </c>
      <c r="N239" s="63">
        <f t="shared" si="73"/>
        <v>0</v>
      </c>
      <c r="O239" s="63">
        <f t="shared" si="73"/>
        <v>0</v>
      </c>
      <c r="P239" s="66" t="e">
        <f t="shared" si="76"/>
        <v>#DIV/0!</v>
      </c>
      <c r="Q239" s="63">
        <f t="shared" si="77"/>
        <v>0</v>
      </c>
      <c r="R239" s="15"/>
      <c r="S239" s="15"/>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c r="DH239" s="6"/>
      <c r="DI239" s="6"/>
      <c r="DJ239" s="6"/>
      <c r="DK239" s="6"/>
      <c r="DL239" s="6"/>
      <c r="DM239" s="6"/>
      <c r="DN239" s="6"/>
      <c r="DO239" s="6"/>
      <c r="DP239" s="6"/>
      <c r="DQ239" s="6"/>
      <c r="DR239" s="6"/>
      <c r="DS239" s="6"/>
      <c r="DT239" s="6"/>
      <c r="DU239" s="6"/>
      <c r="DV239" s="6"/>
      <c r="DW239" s="6"/>
      <c r="DX239" s="6"/>
      <c r="DY239" s="6"/>
      <c r="DZ239" s="6"/>
      <c r="EA239" s="6"/>
      <c r="EB239" s="6"/>
      <c r="EC239" s="6"/>
      <c r="ED239" s="6"/>
      <c r="EE239" s="6"/>
      <c r="EF239" s="6"/>
      <c r="EG239" s="6"/>
      <c r="EH239" s="6"/>
      <c r="EI239" s="6"/>
      <c r="EJ239" s="6"/>
      <c r="EK239" s="6"/>
      <c r="EL239" s="6"/>
      <c r="EM239" s="6"/>
      <c r="EN239" s="6"/>
      <c r="EO239" s="6"/>
      <c r="EP239" s="6"/>
      <c r="EQ239" s="6"/>
      <c r="ER239" s="6"/>
      <c r="ES239" s="6"/>
      <c r="ET239" s="6"/>
      <c r="EU239" s="6"/>
      <c r="EV239" s="6"/>
      <c r="EW239" s="6"/>
      <c r="EX239" s="6"/>
      <c r="EY239" s="6"/>
      <c r="EZ239" s="6"/>
      <c r="FA239" s="6"/>
      <c r="FB239" s="6"/>
      <c r="FC239" s="6"/>
      <c r="FD239" s="6"/>
      <c r="FE239" s="6"/>
      <c r="FF239" s="6"/>
      <c r="FG239" s="6"/>
      <c r="FH239" s="6"/>
      <c r="FI239" s="6"/>
      <c r="FJ239" s="6"/>
      <c r="FK239" s="6"/>
      <c r="FL239" s="6"/>
      <c r="FM239" s="6"/>
      <c r="FN239" s="6"/>
      <c r="FO239" s="6"/>
      <c r="FP239" s="6"/>
      <c r="FQ239" s="6"/>
      <c r="FR239" s="6"/>
      <c r="FS239" s="6"/>
      <c r="FT239" s="6"/>
      <c r="FU239" s="6"/>
      <c r="FV239" s="6"/>
      <c r="FW239" s="6"/>
      <c r="FX239" s="6"/>
      <c r="FY239" s="6"/>
      <c r="FZ239" s="6"/>
      <c r="GA239" s="6"/>
      <c r="GB239" s="6"/>
      <c r="GC239" s="6"/>
      <c r="GD239" s="6"/>
      <c r="GE239" s="6"/>
      <c r="GF239" s="6"/>
      <c r="GG239" s="6"/>
      <c r="GH239" s="6"/>
      <c r="GI239" s="6"/>
      <c r="GJ239" s="6"/>
      <c r="GK239" s="6"/>
      <c r="GL239" s="6"/>
      <c r="GM239" s="6"/>
      <c r="GN239" s="6"/>
      <c r="GO239" s="6"/>
      <c r="GP239" s="6"/>
      <c r="GQ239" s="6"/>
      <c r="GR239" s="6"/>
      <c r="GS239" s="6"/>
      <c r="GT239" s="6"/>
      <c r="GU239" s="6"/>
      <c r="GV239" s="6"/>
      <c r="GW239" s="6"/>
      <c r="GX239" s="6"/>
      <c r="GY239" s="6"/>
      <c r="GZ239" s="6"/>
      <c r="HA239" s="6"/>
      <c r="HB239" s="6"/>
      <c r="HC239" s="6"/>
      <c r="HD239" s="6"/>
      <c r="HE239" s="6"/>
      <c r="HF239" s="6"/>
      <c r="HG239" s="6"/>
      <c r="HH239" s="6"/>
      <c r="HI239" s="6"/>
      <c r="HJ239" s="6"/>
      <c r="HK239" s="6"/>
      <c r="HL239" s="6"/>
      <c r="HM239" s="6"/>
      <c r="HN239" s="6"/>
      <c r="HO239" s="6"/>
      <c r="HP239" s="6"/>
      <c r="HQ239" s="6"/>
      <c r="HR239" s="6"/>
      <c r="HS239" s="6"/>
      <c r="HT239" s="6"/>
      <c r="HU239" s="6"/>
      <c r="HV239" s="6"/>
      <c r="HW239" s="6"/>
      <c r="HX239" s="6"/>
      <c r="HY239" s="6"/>
      <c r="HZ239" s="6"/>
      <c r="IA239" s="6"/>
      <c r="IB239" s="6"/>
      <c r="IC239" s="6"/>
      <c r="ID239" s="6"/>
      <c r="IE239" s="6"/>
      <c r="IF239" s="6"/>
      <c r="IG239" s="6"/>
      <c r="IH239" s="6"/>
      <c r="II239" s="6"/>
      <c r="IJ239" s="6"/>
    </row>
    <row r="240" spans="1:244" s="7" customFormat="1" ht="24" hidden="1" customHeight="1" x14ac:dyDescent="0.3">
      <c r="A240" s="55" t="s">
        <v>0</v>
      </c>
      <c r="B240" s="170" t="s">
        <v>1</v>
      </c>
      <c r="C240" s="63"/>
      <c r="D240" s="63"/>
      <c r="E240" s="63"/>
      <c r="F240" s="64" t="e">
        <f t="shared" si="74"/>
        <v>#DIV/0!</v>
      </c>
      <c r="G240" s="63">
        <f t="shared" si="75"/>
        <v>0</v>
      </c>
      <c r="H240" s="63"/>
      <c r="I240" s="63"/>
      <c r="J240" s="67"/>
      <c r="K240" s="65" t="e">
        <f t="shared" si="80"/>
        <v>#DIV/0!</v>
      </c>
      <c r="L240" s="63">
        <f t="shared" si="81"/>
        <v>0</v>
      </c>
      <c r="M240" s="63">
        <f t="shared" si="73"/>
        <v>0</v>
      </c>
      <c r="N240" s="63">
        <f t="shared" si="73"/>
        <v>0</v>
      </c>
      <c r="O240" s="63">
        <f t="shared" si="73"/>
        <v>0</v>
      </c>
      <c r="P240" s="66" t="e">
        <f t="shared" si="76"/>
        <v>#DIV/0!</v>
      </c>
      <c r="Q240" s="63">
        <f t="shared" si="77"/>
        <v>0</v>
      </c>
      <c r="R240" s="15"/>
      <c r="S240" s="15"/>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c r="DH240" s="6"/>
      <c r="DI240" s="6"/>
      <c r="DJ240" s="6"/>
      <c r="DK240" s="6"/>
      <c r="DL240" s="6"/>
      <c r="DM240" s="6"/>
      <c r="DN240" s="6"/>
      <c r="DO240" s="6"/>
      <c r="DP240" s="6"/>
      <c r="DQ240" s="6"/>
      <c r="DR240" s="6"/>
      <c r="DS240" s="6"/>
      <c r="DT240" s="6"/>
      <c r="DU240" s="6"/>
      <c r="DV240" s="6"/>
      <c r="DW240" s="6"/>
      <c r="DX240" s="6"/>
      <c r="DY240" s="6"/>
      <c r="DZ240" s="6"/>
      <c r="EA240" s="6"/>
      <c r="EB240" s="6"/>
      <c r="EC240" s="6"/>
      <c r="ED240" s="6"/>
      <c r="EE240" s="6"/>
      <c r="EF240" s="6"/>
      <c r="EG240" s="6"/>
      <c r="EH240" s="6"/>
      <c r="EI240" s="6"/>
      <c r="EJ240" s="6"/>
      <c r="EK240" s="6"/>
      <c r="EL240" s="6"/>
      <c r="EM240" s="6"/>
      <c r="EN240" s="6"/>
      <c r="EO240" s="6"/>
      <c r="EP240" s="6"/>
      <c r="EQ240" s="6"/>
      <c r="ER240" s="6"/>
      <c r="ES240" s="6"/>
      <c r="ET240" s="6"/>
      <c r="EU240" s="6"/>
      <c r="EV240" s="6"/>
      <c r="EW240" s="6"/>
      <c r="EX240" s="6"/>
      <c r="EY240" s="6"/>
      <c r="EZ240" s="6"/>
      <c r="FA240" s="6"/>
      <c r="FB240" s="6"/>
      <c r="FC240" s="6"/>
      <c r="FD240" s="6"/>
      <c r="FE240" s="6"/>
      <c r="FF240" s="6"/>
      <c r="FG240" s="6"/>
      <c r="FH240" s="6"/>
      <c r="FI240" s="6"/>
      <c r="FJ240" s="6"/>
      <c r="FK240" s="6"/>
      <c r="FL240" s="6"/>
      <c r="FM240" s="6"/>
      <c r="FN240" s="6"/>
      <c r="FO240" s="6"/>
      <c r="FP240" s="6"/>
      <c r="FQ240" s="6"/>
      <c r="FR240" s="6"/>
      <c r="FS240" s="6"/>
      <c r="FT240" s="6"/>
      <c r="FU240" s="6"/>
      <c r="FV240" s="6"/>
      <c r="FW240" s="6"/>
      <c r="FX240" s="6"/>
      <c r="FY240" s="6"/>
      <c r="FZ240" s="6"/>
      <c r="GA240" s="6"/>
      <c r="GB240" s="6"/>
      <c r="GC240" s="6"/>
      <c r="GD240" s="6"/>
      <c r="GE240" s="6"/>
      <c r="GF240" s="6"/>
      <c r="GG240" s="6"/>
      <c r="GH240" s="6"/>
      <c r="GI240" s="6"/>
      <c r="GJ240" s="6"/>
      <c r="GK240" s="6"/>
      <c r="GL240" s="6"/>
      <c r="GM240" s="6"/>
      <c r="GN240" s="6"/>
      <c r="GO240" s="6"/>
      <c r="GP240" s="6"/>
      <c r="GQ240" s="6"/>
      <c r="GR240" s="6"/>
      <c r="GS240" s="6"/>
      <c r="GT240" s="6"/>
      <c r="GU240" s="6"/>
      <c r="GV240" s="6"/>
      <c r="GW240" s="6"/>
      <c r="GX240" s="6"/>
      <c r="GY240" s="6"/>
      <c r="GZ240" s="6"/>
      <c r="HA240" s="6"/>
      <c r="HB240" s="6"/>
      <c r="HC240" s="6"/>
      <c r="HD240" s="6"/>
      <c r="HE240" s="6"/>
      <c r="HF240" s="6"/>
      <c r="HG240" s="6"/>
      <c r="HH240" s="6"/>
      <c r="HI240" s="6"/>
      <c r="HJ240" s="6"/>
      <c r="HK240" s="6"/>
      <c r="HL240" s="6"/>
      <c r="HM240" s="6"/>
      <c r="HN240" s="6"/>
      <c r="HO240" s="6"/>
      <c r="HP240" s="6"/>
      <c r="HQ240" s="6"/>
      <c r="HR240" s="6"/>
      <c r="HS240" s="6"/>
      <c r="HT240" s="6"/>
      <c r="HU240" s="6"/>
      <c r="HV240" s="6"/>
      <c r="HW240" s="6"/>
      <c r="HX240" s="6"/>
      <c r="HY240" s="6"/>
      <c r="HZ240" s="6"/>
      <c r="IA240" s="6"/>
      <c r="IB240" s="6"/>
      <c r="IC240" s="6"/>
      <c r="ID240" s="6"/>
      <c r="IE240" s="6"/>
      <c r="IF240" s="6"/>
      <c r="IG240" s="6"/>
      <c r="IH240" s="6"/>
      <c r="II240" s="6"/>
      <c r="IJ240" s="6"/>
    </row>
    <row r="241" spans="1:244" s="7" customFormat="1" ht="20.25" hidden="1" customHeight="1" x14ac:dyDescent="0.3">
      <c r="A241" s="55" t="s">
        <v>10</v>
      </c>
      <c r="B241" s="146" t="s">
        <v>11</v>
      </c>
      <c r="C241" s="63"/>
      <c r="D241" s="63"/>
      <c r="E241" s="63"/>
      <c r="F241" s="64" t="e">
        <f t="shared" si="74"/>
        <v>#DIV/0!</v>
      </c>
      <c r="G241" s="63">
        <f t="shared" si="75"/>
        <v>0</v>
      </c>
      <c r="H241" s="63"/>
      <c r="I241" s="63"/>
      <c r="J241" s="67"/>
      <c r="K241" s="65" t="e">
        <f t="shared" si="80"/>
        <v>#DIV/0!</v>
      </c>
      <c r="L241" s="63">
        <f t="shared" si="81"/>
        <v>0</v>
      </c>
      <c r="M241" s="63">
        <f t="shared" si="73"/>
        <v>0</v>
      </c>
      <c r="N241" s="63">
        <f t="shared" si="73"/>
        <v>0</v>
      </c>
      <c r="O241" s="63">
        <f t="shared" si="73"/>
        <v>0</v>
      </c>
      <c r="P241" s="66" t="e">
        <f t="shared" si="76"/>
        <v>#DIV/0!</v>
      </c>
      <c r="Q241" s="63">
        <f t="shared" si="77"/>
        <v>0</v>
      </c>
      <c r="R241" s="15"/>
      <c r="S241" s="15"/>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6"/>
      <c r="DG241" s="6"/>
      <c r="DH241" s="6"/>
      <c r="DI241" s="6"/>
      <c r="DJ241" s="6"/>
      <c r="DK241" s="6"/>
      <c r="DL241" s="6"/>
      <c r="DM241" s="6"/>
      <c r="DN241" s="6"/>
      <c r="DO241" s="6"/>
      <c r="DP241" s="6"/>
      <c r="DQ241" s="6"/>
      <c r="DR241" s="6"/>
      <c r="DS241" s="6"/>
      <c r="DT241" s="6"/>
      <c r="DU241" s="6"/>
      <c r="DV241" s="6"/>
      <c r="DW241" s="6"/>
      <c r="DX241" s="6"/>
      <c r="DY241" s="6"/>
      <c r="DZ241" s="6"/>
      <c r="EA241" s="6"/>
      <c r="EB241" s="6"/>
      <c r="EC241" s="6"/>
      <c r="ED241" s="6"/>
      <c r="EE241" s="6"/>
      <c r="EF241" s="6"/>
      <c r="EG241" s="6"/>
      <c r="EH241" s="6"/>
      <c r="EI241" s="6"/>
      <c r="EJ241" s="6"/>
      <c r="EK241" s="6"/>
      <c r="EL241" s="6"/>
      <c r="EM241" s="6"/>
      <c r="EN241" s="6"/>
      <c r="EO241" s="6"/>
      <c r="EP241" s="6"/>
      <c r="EQ241" s="6"/>
      <c r="ER241" s="6"/>
      <c r="ES241" s="6"/>
      <c r="ET241" s="6"/>
      <c r="EU241" s="6"/>
      <c r="EV241" s="6"/>
      <c r="EW241" s="6"/>
      <c r="EX241" s="6"/>
      <c r="EY241" s="6"/>
      <c r="EZ241" s="6"/>
      <c r="FA241" s="6"/>
      <c r="FB241" s="6"/>
      <c r="FC241" s="6"/>
      <c r="FD241" s="6"/>
      <c r="FE241" s="6"/>
      <c r="FF241" s="6"/>
      <c r="FG241" s="6"/>
      <c r="FH241" s="6"/>
      <c r="FI241" s="6"/>
      <c r="FJ241" s="6"/>
      <c r="FK241" s="6"/>
      <c r="FL241" s="6"/>
      <c r="FM241" s="6"/>
      <c r="FN241" s="6"/>
      <c r="FO241" s="6"/>
      <c r="FP241" s="6"/>
      <c r="FQ241" s="6"/>
      <c r="FR241" s="6"/>
      <c r="FS241" s="6"/>
      <c r="FT241" s="6"/>
      <c r="FU241" s="6"/>
      <c r="FV241" s="6"/>
      <c r="FW241" s="6"/>
      <c r="FX241" s="6"/>
      <c r="FY241" s="6"/>
      <c r="FZ241" s="6"/>
      <c r="GA241" s="6"/>
      <c r="GB241" s="6"/>
      <c r="GC241" s="6"/>
      <c r="GD241" s="6"/>
      <c r="GE241" s="6"/>
      <c r="GF241" s="6"/>
      <c r="GG241" s="6"/>
      <c r="GH241" s="6"/>
      <c r="GI241" s="6"/>
      <c r="GJ241" s="6"/>
      <c r="GK241" s="6"/>
      <c r="GL241" s="6"/>
      <c r="GM241" s="6"/>
      <c r="GN241" s="6"/>
      <c r="GO241" s="6"/>
      <c r="GP241" s="6"/>
      <c r="GQ241" s="6"/>
      <c r="GR241" s="6"/>
      <c r="GS241" s="6"/>
      <c r="GT241" s="6"/>
      <c r="GU241" s="6"/>
      <c r="GV241" s="6"/>
      <c r="GW241" s="6"/>
      <c r="GX241" s="6"/>
      <c r="GY241" s="6"/>
      <c r="GZ241" s="6"/>
      <c r="HA241" s="6"/>
      <c r="HB241" s="6"/>
      <c r="HC241" s="6"/>
      <c r="HD241" s="6"/>
      <c r="HE241" s="6"/>
      <c r="HF241" s="6"/>
      <c r="HG241" s="6"/>
      <c r="HH241" s="6"/>
      <c r="HI241" s="6"/>
      <c r="HJ241" s="6"/>
      <c r="HK241" s="6"/>
      <c r="HL241" s="6"/>
      <c r="HM241" s="6"/>
      <c r="HN241" s="6"/>
      <c r="HO241" s="6"/>
      <c r="HP241" s="6"/>
      <c r="HQ241" s="6"/>
      <c r="HR241" s="6"/>
      <c r="HS241" s="6"/>
      <c r="HT241" s="6"/>
      <c r="HU241" s="6"/>
      <c r="HV241" s="6"/>
      <c r="HW241" s="6"/>
      <c r="HX241" s="6"/>
      <c r="HY241" s="6"/>
      <c r="HZ241" s="6"/>
      <c r="IA241" s="6"/>
      <c r="IB241" s="6"/>
      <c r="IC241" s="6"/>
      <c r="ID241" s="6"/>
      <c r="IE241" s="6"/>
      <c r="IF241" s="6"/>
      <c r="IG241" s="6"/>
      <c r="IH241" s="6"/>
      <c r="II241" s="6"/>
      <c r="IJ241" s="6"/>
    </row>
    <row r="242" spans="1:244" s="7" customFormat="1" ht="37.5" hidden="1" customHeight="1" x14ac:dyDescent="0.3">
      <c r="A242" s="55" t="s">
        <v>12</v>
      </c>
      <c r="B242" s="170" t="s">
        <v>6</v>
      </c>
      <c r="C242" s="63"/>
      <c r="D242" s="63"/>
      <c r="E242" s="63"/>
      <c r="F242" s="64" t="e">
        <f t="shared" si="74"/>
        <v>#DIV/0!</v>
      </c>
      <c r="G242" s="63">
        <f t="shared" si="75"/>
        <v>0</v>
      </c>
      <c r="H242" s="63"/>
      <c r="I242" s="63"/>
      <c r="J242" s="67"/>
      <c r="K242" s="65" t="e">
        <f t="shared" si="80"/>
        <v>#DIV/0!</v>
      </c>
      <c r="L242" s="63">
        <f t="shared" si="81"/>
        <v>0</v>
      </c>
      <c r="M242" s="63">
        <f t="shared" si="73"/>
        <v>0</v>
      </c>
      <c r="N242" s="63">
        <f t="shared" si="73"/>
        <v>0</v>
      </c>
      <c r="O242" s="63">
        <f t="shared" si="73"/>
        <v>0</v>
      </c>
      <c r="P242" s="66" t="e">
        <f t="shared" si="76"/>
        <v>#DIV/0!</v>
      </c>
      <c r="Q242" s="63">
        <f t="shared" si="77"/>
        <v>0</v>
      </c>
      <c r="R242" s="15"/>
      <c r="S242" s="15"/>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6"/>
      <c r="DA242" s="6"/>
      <c r="DB242" s="6"/>
      <c r="DC242" s="6"/>
      <c r="DD242" s="6"/>
      <c r="DE242" s="6"/>
      <c r="DF242" s="6"/>
      <c r="DG242" s="6"/>
      <c r="DH242" s="6"/>
      <c r="DI242" s="6"/>
      <c r="DJ242" s="6"/>
      <c r="DK242" s="6"/>
      <c r="DL242" s="6"/>
      <c r="DM242" s="6"/>
      <c r="DN242" s="6"/>
      <c r="DO242" s="6"/>
      <c r="DP242" s="6"/>
      <c r="DQ242" s="6"/>
      <c r="DR242" s="6"/>
      <c r="DS242" s="6"/>
      <c r="DT242" s="6"/>
      <c r="DU242" s="6"/>
      <c r="DV242" s="6"/>
      <c r="DW242" s="6"/>
      <c r="DX242" s="6"/>
      <c r="DY242" s="6"/>
      <c r="DZ242" s="6"/>
      <c r="EA242" s="6"/>
      <c r="EB242" s="6"/>
      <c r="EC242" s="6"/>
      <c r="ED242" s="6"/>
      <c r="EE242" s="6"/>
      <c r="EF242" s="6"/>
      <c r="EG242" s="6"/>
      <c r="EH242" s="6"/>
      <c r="EI242" s="6"/>
      <c r="EJ242" s="6"/>
      <c r="EK242" s="6"/>
      <c r="EL242" s="6"/>
      <c r="EM242" s="6"/>
      <c r="EN242" s="6"/>
      <c r="EO242" s="6"/>
      <c r="EP242" s="6"/>
      <c r="EQ242" s="6"/>
      <c r="ER242" s="6"/>
      <c r="ES242" s="6"/>
      <c r="ET242" s="6"/>
      <c r="EU242" s="6"/>
      <c r="EV242" s="6"/>
      <c r="EW242" s="6"/>
      <c r="EX242" s="6"/>
      <c r="EY242" s="6"/>
      <c r="EZ242" s="6"/>
      <c r="FA242" s="6"/>
      <c r="FB242" s="6"/>
      <c r="FC242" s="6"/>
      <c r="FD242" s="6"/>
      <c r="FE242" s="6"/>
      <c r="FF242" s="6"/>
      <c r="FG242" s="6"/>
      <c r="FH242" s="6"/>
      <c r="FI242" s="6"/>
      <c r="FJ242" s="6"/>
      <c r="FK242" s="6"/>
      <c r="FL242" s="6"/>
      <c r="FM242" s="6"/>
      <c r="FN242" s="6"/>
      <c r="FO242" s="6"/>
      <c r="FP242" s="6"/>
      <c r="FQ242" s="6"/>
      <c r="FR242" s="6"/>
      <c r="FS242" s="6"/>
      <c r="FT242" s="6"/>
      <c r="FU242" s="6"/>
      <c r="FV242" s="6"/>
      <c r="FW242" s="6"/>
      <c r="FX242" s="6"/>
      <c r="FY242" s="6"/>
      <c r="FZ242" s="6"/>
      <c r="GA242" s="6"/>
      <c r="GB242" s="6"/>
      <c r="GC242" s="6"/>
      <c r="GD242" s="6"/>
      <c r="GE242" s="6"/>
      <c r="GF242" s="6"/>
      <c r="GG242" s="6"/>
      <c r="GH242" s="6"/>
      <c r="GI242" s="6"/>
      <c r="GJ242" s="6"/>
      <c r="GK242" s="6"/>
      <c r="GL242" s="6"/>
      <c r="GM242" s="6"/>
      <c r="GN242" s="6"/>
      <c r="GO242" s="6"/>
      <c r="GP242" s="6"/>
      <c r="GQ242" s="6"/>
      <c r="GR242" s="6"/>
      <c r="GS242" s="6"/>
      <c r="GT242" s="6"/>
      <c r="GU242" s="6"/>
      <c r="GV242" s="6"/>
      <c r="GW242" s="6"/>
      <c r="GX242" s="6"/>
      <c r="GY242" s="6"/>
      <c r="GZ242" s="6"/>
      <c r="HA242" s="6"/>
      <c r="HB242" s="6"/>
      <c r="HC242" s="6"/>
      <c r="HD242" s="6"/>
      <c r="HE242" s="6"/>
      <c r="HF242" s="6"/>
      <c r="HG242" s="6"/>
      <c r="HH242" s="6"/>
      <c r="HI242" s="6"/>
      <c r="HJ242" s="6"/>
      <c r="HK242" s="6"/>
      <c r="HL242" s="6"/>
      <c r="HM242" s="6"/>
      <c r="HN242" s="6"/>
      <c r="HO242" s="6"/>
      <c r="HP242" s="6"/>
      <c r="HQ242" s="6"/>
      <c r="HR242" s="6"/>
      <c r="HS242" s="6"/>
      <c r="HT242" s="6"/>
      <c r="HU242" s="6"/>
      <c r="HV242" s="6"/>
      <c r="HW242" s="6"/>
      <c r="HX242" s="6"/>
      <c r="HY242" s="6"/>
      <c r="HZ242" s="6"/>
      <c r="IA242" s="6"/>
      <c r="IB242" s="6"/>
      <c r="IC242" s="6"/>
      <c r="ID242" s="6"/>
      <c r="IE242" s="6"/>
      <c r="IF242" s="6"/>
      <c r="IG242" s="6"/>
      <c r="IH242" s="6"/>
      <c r="II242" s="6"/>
      <c r="IJ242" s="6"/>
    </row>
    <row r="243" spans="1:244" s="14" customFormat="1" ht="26.25" customHeight="1" x14ac:dyDescent="0.3">
      <c r="A243" s="55" t="s">
        <v>156</v>
      </c>
      <c r="B243" s="184" t="s">
        <v>26</v>
      </c>
      <c r="C243" s="67">
        <v>15974800</v>
      </c>
      <c r="D243" s="67">
        <v>7987200</v>
      </c>
      <c r="E243" s="67">
        <v>7987200</v>
      </c>
      <c r="F243" s="68">
        <f t="shared" si="74"/>
        <v>100</v>
      </c>
      <c r="G243" s="67">
        <f t="shared" si="75"/>
        <v>0</v>
      </c>
      <c r="H243" s="67"/>
      <c r="I243" s="67"/>
      <c r="J243" s="67"/>
      <c r="K243" s="65"/>
      <c r="L243" s="63"/>
      <c r="M243" s="67">
        <f t="shared" si="73"/>
        <v>15974800</v>
      </c>
      <c r="N243" s="67">
        <f t="shared" si="73"/>
        <v>7987200</v>
      </c>
      <c r="O243" s="67">
        <f t="shared" si="73"/>
        <v>7987200</v>
      </c>
      <c r="P243" s="70">
        <f t="shared" si="76"/>
        <v>100</v>
      </c>
      <c r="Q243" s="67">
        <f t="shared" si="77"/>
        <v>0</v>
      </c>
      <c r="R243" s="15"/>
      <c r="S243" s="15"/>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3"/>
      <c r="AU243" s="13"/>
      <c r="AV243" s="13"/>
      <c r="AW243" s="13"/>
      <c r="AX243" s="13"/>
      <c r="AY243" s="13"/>
      <c r="AZ243" s="13"/>
      <c r="BA243" s="13"/>
      <c r="BB243" s="13"/>
      <c r="BC243" s="13"/>
      <c r="BD243" s="13"/>
      <c r="BE243" s="13"/>
      <c r="BF243" s="13"/>
      <c r="BG243" s="13"/>
      <c r="BH243" s="13"/>
      <c r="BI243" s="13"/>
      <c r="BJ243" s="13"/>
      <c r="BK243" s="13"/>
      <c r="BL243" s="13"/>
      <c r="BM243" s="13"/>
      <c r="BN243" s="13"/>
      <c r="BO243" s="13"/>
      <c r="BP243" s="13"/>
      <c r="BQ243" s="13"/>
      <c r="BR243" s="13"/>
      <c r="BS243" s="13"/>
      <c r="BT243" s="13"/>
      <c r="BU243" s="13"/>
      <c r="BV243" s="13"/>
      <c r="BW243" s="13"/>
      <c r="BX243" s="13"/>
      <c r="BY243" s="13"/>
      <c r="BZ243" s="13"/>
      <c r="CA243" s="13"/>
      <c r="CB243" s="13"/>
      <c r="CC243" s="13"/>
      <c r="CD243" s="13"/>
      <c r="CE243" s="13"/>
      <c r="CF243" s="13"/>
      <c r="CG243" s="13"/>
      <c r="CH243" s="13"/>
      <c r="CI243" s="13"/>
      <c r="CJ243" s="13"/>
      <c r="CK243" s="13"/>
      <c r="CL243" s="13"/>
      <c r="CM243" s="13"/>
      <c r="CN243" s="13"/>
      <c r="CO243" s="13"/>
      <c r="CP243" s="13"/>
      <c r="CQ243" s="13"/>
      <c r="CR243" s="13"/>
      <c r="CS243" s="13"/>
      <c r="CT243" s="13"/>
      <c r="CU243" s="13"/>
      <c r="CV243" s="13"/>
      <c r="CW243" s="13"/>
      <c r="CX243" s="13"/>
      <c r="CY243" s="13"/>
      <c r="CZ243" s="13"/>
      <c r="DA243" s="13"/>
      <c r="DB243" s="13"/>
      <c r="DC243" s="13"/>
      <c r="DD243" s="13"/>
      <c r="DE243" s="13"/>
      <c r="DF243" s="13"/>
      <c r="DG243" s="13"/>
      <c r="DH243" s="13"/>
      <c r="DI243" s="13"/>
      <c r="DJ243" s="13"/>
      <c r="DK243" s="13"/>
      <c r="DL243" s="13"/>
      <c r="DM243" s="13"/>
      <c r="DN243" s="13"/>
      <c r="DO243" s="13"/>
      <c r="DP243" s="13"/>
      <c r="DQ243" s="13"/>
      <c r="DR243" s="13"/>
      <c r="DS243" s="13"/>
      <c r="DT243" s="13"/>
      <c r="DU243" s="13"/>
      <c r="DV243" s="13"/>
      <c r="DW243" s="13"/>
      <c r="DX243" s="13"/>
      <c r="DY243" s="13"/>
      <c r="DZ243" s="13"/>
      <c r="EA243" s="13"/>
      <c r="EB243" s="13"/>
      <c r="EC243" s="13"/>
      <c r="ED243" s="13"/>
      <c r="EE243" s="13"/>
      <c r="EF243" s="13"/>
      <c r="EG243" s="13"/>
      <c r="EH243" s="13"/>
      <c r="EI243" s="13"/>
      <c r="EJ243" s="13"/>
      <c r="EK243" s="13"/>
      <c r="EL243" s="13"/>
      <c r="EM243" s="13"/>
      <c r="EN243" s="13"/>
      <c r="EO243" s="13"/>
      <c r="EP243" s="13"/>
      <c r="EQ243" s="13"/>
      <c r="ER243" s="13"/>
      <c r="ES243" s="13"/>
      <c r="ET243" s="13"/>
      <c r="EU243" s="13"/>
      <c r="EV243" s="13"/>
      <c r="EW243" s="13"/>
      <c r="EX243" s="13"/>
      <c r="EY243" s="13"/>
      <c r="EZ243" s="13"/>
      <c r="FA243" s="13"/>
      <c r="FB243" s="13"/>
      <c r="FC243" s="13"/>
      <c r="FD243" s="13"/>
      <c r="FE243" s="13"/>
      <c r="FF243" s="13"/>
      <c r="FG243" s="13"/>
      <c r="FH243" s="13"/>
      <c r="FI243" s="13"/>
      <c r="FJ243" s="13"/>
      <c r="FK243" s="13"/>
      <c r="FL243" s="13"/>
      <c r="FM243" s="13"/>
      <c r="FN243" s="13"/>
      <c r="FO243" s="13"/>
      <c r="FP243" s="13"/>
      <c r="FQ243" s="13"/>
      <c r="FR243" s="13"/>
      <c r="FS243" s="13"/>
      <c r="FT243" s="13"/>
      <c r="FU243" s="13"/>
      <c r="FV243" s="13"/>
      <c r="FW243" s="13"/>
      <c r="FX243" s="13"/>
      <c r="FY243" s="13"/>
      <c r="FZ243" s="13"/>
      <c r="GA243" s="13"/>
      <c r="GB243" s="13"/>
      <c r="GC243" s="13"/>
      <c r="GD243" s="13"/>
      <c r="GE243" s="13"/>
      <c r="GF243" s="13"/>
      <c r="GG243" s="13"/>
      <c r="GH243" s="13"/>
      <c r="GI243" s="13"/>
      <c r="GJ243" s="13"/>
      <c r="GK243" s="13"/>
      <c r="GL243" s="13"/>
      <c r="GM243" s="13"/>
      <c r="GN243" s="13"/>
      <c r="GO243" s="13"/>
      <c r="GP243" s="13"/>
      <c r="GQ243" s="13"/>
      <c r="GR243" s="13"/>
      <c r="GS243" s="13"/>
      <c r="GT243" s="13"/>
      <c r="GU243" s="13"/>
      <c r="GV243" s="13"/>
      <c r="GW243" s="13"/>
      <c r="GX243" s="13"/>
      <c r="GY243" s="13"/>
      <c r="GZ243" s="13"/>
      <c r="HA243" s="13"/>
      <c r="HB243" s="13"/>
      <c r="HC243" s="13"/>
      <c r="HD243" s="13"/>
      <c r="HE243" s="13"/>
      <c r="HF243" s="13"/>
      <c r="HG243" s="13"/>
      <c r="HH243" s="13"/>
      <c r="HI243" s="13"/>
      <c r="HJ243" s="13"/>
      <c r="HK243" s="13"/>
      <c r="HL243" s="13"/>
      <c r="HM243" s="13"/>
      <c r="HN243" s="13"/>
      <c r="HO243" s="13"/>
      <c r="HP243" s="13"/>
      <c r="HQ243" s="13"/>
      <c r="HR243" s="13"/>
      <c r="HS243" s="13"/>
      <c r="HT243" s="13"/>
      <c r="HU243" s="13"/>
      <c r="HV243" s="13"/>
      <c r="HW243" s="13"/>
      <c r="HX243" s="13"/>
      <c r="HY243" s="13"/>
      <c r="HZ243" s="13"/>
      <c r="IA243" s="13"/>
      <c r="IB243" s="13"/>
      <c r="IC243" s="13"/>
      <c r="ID243" s="13"/>
      <c r="IE243" s="13"/>
      <c r="IF243" s="13"/>
      <c r="IG243" s="13"/>
      <c r="IH243" s="13"/>
      <c r="II243" s="13"/>
      <c r="IJ243" s="13"/>
    </row>
    <row r="244" spans="1:244" s="7" customFormat="1" ht="66.75" customHeight="1" x14ac:dyDescent="0.3">
      <c r="A244" s="185">
        <v>9800</v>
      </c>
      <c r="B244" s="48" t="s">
        <v>165</v>
      </c>
      <c r="C244" s="67">
        <v>17570000</v>
      </c>
      <c r="D244" s="67">
        <v>16470000</v>
      </c>
      <c r="E244" s="67">
        <v>15970000</v>
      </c>
      <c r="F244" s="68">
        <f t="shared" si="74"/>
        <v>96.964177292046145</v>
      </c>
      <c r="G244" s="67">
        <f t="shared" si="75"/>
        <v>-500000</v>
      </c>
      <c r="H244" s="67"/>
      <c r="I244" s="67"/>
      <c r="J244" s="67"/>
      <c r="K244" s="69"/>
      <c r="L244" s="67"/>
      <c r="M244" s="67">
        <f t="shared" si="73"/>
        <v>17570000</v>
      </c>
      <c r="N244" s="67">
        <f t="shared" si="73"/>
        <v>16470000</v>
      </c>
      <c r="O244" s="67">
        <f t="shared" si="73"/>
        <v>15970000</v>
      </c>
      <c r="P244" s="70">
        <f t="shared" si="76"/>
        <v>96.964177292046145</v>
      </c>
      <c r="Q244" s="67">
        <f t="shared" si="77"/>
        <v>-500000</v>
      </c>
      <c r="R244" s="15"/>
      <c r="S244" s="15"/>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c r="DA244" s="6"/>
      <c r="DB244" s="6"/>
      <c r="DC244" s="6"/>
      <c r="DD244" s="6"/>
      <c r="DE244" s="6"/>
      <c r="DF244" s="6"/>
      <c r="DG244" s="6"/>
      <c r="DH244" s="6"/>
      <c r="DI244" s="6"/>
      <c r="DJ244" s="6"/>
      <c r="DK244" s="6"/>
      <c r="DL244" s="6"/>
      <c r="DM244" s="6"/>
      <c r="DN244" s="6"/>
      <c r="DO244" s="6"/>
      <c r="DP244" s="6"/>
      <c r="DQ244" s="6"/>
      <c r="DR244" s="6"/>
      <c r="DS244" s="6"/>
      <c r="DT244" s="6"/>
      <c r="DU244" s="6"/>
      <c r="DV244" s="6"/>
      <c r="DW244" s="6"/>
      <c r="DX244" s="6"/>
      <c r="DY244" s="6"/>
      <c r="DZ244" s="6"/>
      <c r="EA244" s="6"/>
      <c r="EB244" s="6"/>
      <c r="EC244" s="6"/>
      <c r="ED244" s="6"/>
      <c r="EE244" s="6"/>
      <c r="EF244" s="6"/>
      <c r="EG244" s="6"/>
      <c r="EH244" s="6"/>
      <c r="EI244" s="6"/>
      <c r="EJ244" s="6"/>
      <c r="EK244" s="6"/>
      <c r="EL244" s="6"/>
      <c r="EM244" s="6"/>
      <c r="EN244" s="6"/>
      <c r="EO244" s="6"/>
      <c r="EP244" s="6"/>
      <c r="EQ244" s="6"/>
      <c r="ER244" s="6"/>
      <c r="ES244" s="6"/>
      <c r="ET244" s="6"/>
      <c r="EU244" s="6"/>
      <c r="EV244" s="6"/>
      <c r="EW244" s="6"/>
      <c r="EX244" s="6"/>
      <c r="EY244" s="6"/>
      <c r="EZ244" s="6"/>
      <c r="FA244" s="6"/>
      <c r="FB244" s="6"/>
      <c r="FC244" s="6"/>
      <c r="FD244" s="6"/>
      <c r="FE244" s="6"/>
      <c r="FF244" s="6"/>
      <c r="FG244" s="6"/>
      <c r="FH244" s="6"/>
      <c r="FI244" s="6"/>
      <c r="FJ244" s="6"/>
      <c r="FK244" s="6"/>
      <c r="FL244" s="6"/>
      <c r="FM244" s="6"/>
      <c r="FN244" s="6"/>
      <c r="FO244" s="6"/>
      <c r="FP244" s="6"/>
      <c r="FQ244" s="6"/>
      <c r="FR244" s="6"/>
      <c r="FS244" s="6"/>
      <c r="FT244" s="6"/>
      <c r="FU244" s="6"/>
      <c r="FV244" s="6"/>
      <c r="FW244" s="6"/>
      <c r="FX244" s="6"/>
      <c r="FY244" s="6"/>
      <c r="FZ244" s="6"/>
      <c r="GA244" s="6"/>
      <c r="GB244" s="6"/>
      <c r="GC244" s="6"/>
      <c r="GD244" s="6"/>
      <c r="GE244" s="6"/>
      <c r="GF244" s="6"/>
      <c r="GG244" s="6"/>
      <c r="GH244" s="6"/>
      <c r="GI244" s="6"/>
      <c r="GJ244" s="6"/>
      <c r="GK244" s="6"/>
      <c r="GL244" s="6"/>
      <c r="GM244" s="6"/>
      <c r="GN244" s="6"/>
      <c r="GO244" s="6"/>
      <c r="GP244" s="6"/>
      <c r="GQ244" s="6"/>
      <c r="GR244" s="6"/>
      <c r="GS244" s="6"/>
      <c r="GT244" s="6"/>
      <c r="GU244" s="6"/>
      <c r="GV244" s="6"/>
      <c r="GW244" s="6"/>
      <c r="GX244" s="6"/>
      <c r="GY244" s="6"/>
      <c r="GZ244" s="6"/>
      <c r="HA244" s="6"/>
      <c r="HB244" s="6"/>
      <c r="HC244" s="6"/>
      <c r="HD244" s="6"/>
      <c r="HE244" s="6"/>
      <c r="HF244" s="6"/>
      <c r="HG244" s="6"/>
      <c r="HH244" s="6"/>
      <c r="HI244" s="6"/>
      <c r="HJ244" s="6"/>
      <c r="HK244" s="6"/>
      <c r="HL244" s="6"/>
      <c r="HM244" s="6"/>
      <c r="HN244" s="6"/>
      <c r="HO244" s="6"/>
      <c r="HP244" s="6"/>
      <c r="HQ244" s="6"/>
      <c r="HR244" s="6"/>
      <c r="HS244" s="6"/>
      <c r="HT244" s="6"/>
      <c r="HU244" s="6"/>
      <c r="HV244" s="6"/>
      <c r="HW244" s="6"/>
      <c r="HX244" s="6"/>
      <c r="HY244" s="6"/>
      <c r="HZ244" s="6"/>
      <c r="IA244" s="6"/>
      <c r="IB244" s="6"/>
      <c r="IC244" s="6"/>
      <c r="ID244" s="6"/>
      <c r="IE244" s="6"/>
      <c r="IF244" s="6"/>
      <c r="IG244" s="6"/>
      <c r="IH244" s="6"/>
      <c r="II244" s="6"/>
      <c r="IJ244" s="6"/>
    </row>
    <row r="245" spans="1:244" s="7" customFormat="1" ht="153.75" hidden="1" customHeight="1" x14ac:dyDescent="0.3">
      <c r="A245" s="185">
        <v>9820</v>
      </c>
      <c r="B245" s="48" t="s">
        <v>343</v>
      </c>
      <c r="C245" s="67">
        <v>0</v>
      </c>
      <c r="D245" s="67">
        <v>0</v>
      </c>
      <c r="E245" s="67">
        <v>0</v>
      </c>
      <c r="F245" s="68">
        <v>0</v>
      </c>
      <c r="G245" s="67">
        <f t="shared" si="75"/>
        <v>0</v>
      </c>
      <c r="H245" s="67"/>
      <c r="I245" s="67"/>
      <c r="J245" s="67"/>
      <c r="K245" s="69"/>
      <c r="L245" s="67"/>
      <c r="M245" s="67">
        <f t="shared" si="73"/>
        <v>0</v>
      </c>
      <c r="N245" s="67">
        <f t="shared" si="73"/>
        <v>0</v>
      </c>
      <c r="O245" s="67">
        <f t="shared" si="73"/>
        <v>0</v>
      </c>
      <c r="P245" s="70">
        <v>0</v>
      </c>
      <c r="Q245" s="67">
        <f t="shared" si="77"/>
        <v>0</v>
      </c>
      <c r="R245" s="15"/>
      <c r="S245" s="15"/>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6"/>
      <c r="DA245" s="6"/>
      <c r="DB245" s="6"/>
      <c r="DC245" s="6"/>
      <c r="DD245" s="6"/>
      <c r="DE245" s="6"/>
      <c r="DF245" s="6"/>
      <c r="DG245" s="6"/>
      <c r="DH245" s="6"/>
      <c r="DI245" s="6"/>
      <c r="DJ245" s="6"/>
      <c r="DK245" s="6"/>
      <c r="DL245" s="6"/>
      <c r="DM245" s="6"/>
      <c r="DN245" s="6"/>
      <c r="DO245" s="6"/>
      <c r="DP245" s="6"/>
      <c r="DQ245" s="6"/>
      <c r="DR245" s="6"/>
      <c r="DS245" s="6"/>
      <c r="DT245" s="6"/>
      <c r="DU245" s="6"/>
      <c r="DV245" s="6"/>
      <c r="DW245" s="6"/>
      <c r="DX245" s="6"/>
      <c r="DY245" s="6"/>
      <c r="DZ245" s="6"/>
      <c r="EA245" s="6"/>
      <c r="EB245" s="6"/>
      <c r="EC245" s="6"/>
      <c r="ED245" s="6"/>
      <c r="EE245" s="6"/>
      <c r="EF245" s="6"/>
      <c r="EG245" s="6"/>
      <c r="EH245" s="6"/>
      <c r="EI245" s="6"/>
      <c r="EJ245" s="6"/>
      <c r="EK245" s="6"/>
      <c r="EL245" s="6"/>
      <c r="EM245" s="6"/>
      <c r="EN245" s="6"/>
      <c r="EO245" s="6"/>
      <c r="EP245" s="6"/>
      <c r="EQ245" s="6"/>
      <c r="ER245" s="6"/>
      <c r="ES245" s="6"/>
      <c r="ET245" s="6"/>
      <c r="EU245" s="6"/>
      <c r="EV245" s="6"/>
      <c r="EW245" s="6"/>
      <c r="EX245" s="6"/>
      <c r="EY245" s="6"/>
      <c r="EZ245" s="6"/>
      <c r="FA245" s="6"/>
      <c r="FB245" s="6"/>
      <c r="FC245" s="6"/>
      <c r="FD245" s="6"/>
      <c r="FE245" s="6"/>
      <c r="FF245" s="6"/>
      <c r="FG245" s="6"/>
      <c r="FH245" s="6"/>
      <c r="FI245" s="6"/>
      <c r="FJ245" s="6"/>
      <c r="FK245" s="6"/>
      <c r="FL245" s="6"/>
      <c r="FM245" s="6"/>
      <c r="FN245" s="6"/>
      <c r="FO245" s="6"/>
      <c r="FP245" s="6"/>
      <c r="FQ245" s="6"/>
      <c r="FR245" s="6"/>
      <c r="FS245" s="6"/>
      <c r="FT245" s="6"/>
      <c r="FU245" s="6"/>
      <c r="FV245" s="6"/>
      <c r="FW245" s="6"/>
      <c r="FX245" s="6"/>
      <c r="FY245" s="6"/>
      <c r="FZ245" s="6"/>
      <c r="GA245" s="6"/>
      <c r="GB245" s="6"/>
      <c r="GC245" s="6"/>
      <c r="GD245" s="6"/>
      <c r="GE245" s="6"/>
      <c r="GF245" s="6"/>
      <c r="GG245" s="6"/>
      <c r="GH245" s="6"/>
      <c r="GI245" s="6"/>
      <c r="GJ245" s="6"/>
      <c r="GK245" s="6"/>
      <c r="GL245" s="6"/>
      <c r="GM245" s="6"/>
      <c r="GN245" s="6"/>
      <c r="GO245" s="6"/>
      <c r="GP245" s="6"/>
      <c r="GQ245" s="6"/>
      <c r="GR245" s="6"/>
      <c r="GS245" s="6"/>
      <c r="GT245" s="6"/>
      <c r="GU245" s="6"/>
      <c r="GV245" s="6"/>
      <c r="GW245" s="6"/>
      <c r="GX245" s="6"/>
      <c r="GY245" s="6"/>
      <c r="GZ245" s="6"/>
      <c r="HA245" s="6"/>
      <c r="HB245" s="6"/>
      <c r="HC245" s="6"/>
      <c r="HD245" s="6"/>
      <c r="HE245" s="6"/>
      <c r="HF245" s="6"/>
      <c r="HG245" s="6"/>
      <c r="HH245" s="6"/>
      <c r="HI245" s="6"/>
      <c r="HJ245" s="6"/>
      <c r="HK245" s="6"/>
      <c r="HL245" s="6"/>
      <c r="HM245" s="6"/>
      <c r="HN245" s="6"/>
      <c r="HO245" s="6"/>
      <c r="HP245" s="6"/>
      <c r="HQ245" s="6"/>
      <c r="HR245" s="6"/>
      <c r="HS245" s="6"/>
      <c r="HT245" s="6"/>
      <c r="HU245" s="6"/>
      <c r="HV245" s="6"/>
      <c r="HW245" s="6"/>
      <c r="HX245" s="6"/>
      <c r="HY245" s="6"/>
      <c r="HZ245" s="6"/>
      <c r="IA245" s="6"/>
      <c r="IB245" s="6"/>
      <c r="IC245" s="6"/>
      <c r="ID245" s="6"/>
      <c r="IE245" s="6"/>
      <c r="IF245" s="6"/>
      <c r="IG245" s="6"/>
      <c r="IH245" s="6"/>
      <c r="II245" s="6"/>
      <c r="IJ245" s="6"/>
    </row>
    <row r="246" spans="1:244" s="5" customFormat="1" ht="33" customHeight="1" x14ac:dyDescent="0.3">
      <c r="A246" s="57"/>
      <c r="B246" s="186" t="s">
        <v>202</v>
      </c>
      <c r="C246" s="63">
        <f>SUM(C233+C238)</f>
        <v>806135632.51999998</v>
      </c>
      <c r="D246" s="63">
        <f>SUM(D233+D238)</f>
        <v>523445868.39999998</v>
      </c>
      <c r="E246" s="63">
        <f>SUM(E233+E238)</f>
        <v>460524098.0800001</v>
      </c>
      <c r="F246" s="64">
        <f t="shared" si="74"/>
        <v>87.97931665554438</v>
      </c>
      <c r="G246" s="63">
        <f t="shared" si="75"/>
        <v>-62921770.319999874</v>
      </c>
      <c r="H246" s="63">
        <f>SUM(H233+H238)</f>
        <v>44847001</v>
      </c>
      <c r="I246" s="63">
        <f>SUM(I233+I238)</f>
        <v>40773337.170000002</v>
      </c>
      <c r="J246" s="63">
        <f>SUM(J233+J238)</f>
        <v>23802381.850000001</v>
      </c>
      <c r="K246" s="65">
        <f t="shared" si="80"/>
        <v>58.37732082306276</v>
      </c>
      <c r="L246" s="63">
        <f t="shared" si="81"/>
        <v>-16970955.32</v>
      </c>
      <c r="M246" s="63">
        <f t="shared" si="73"/>
        <v>850982633.51999998</v>
      </c>
      <c r="N246" s="63">
        <f t="shared" si="73"/>
        <v>564219205.56999993</v>
      </c>
      <c r="O246" s="63">
        <f t="shared" si="73"/>
        <v>484326479.93000013</v>
      </c>
      <c r="P246" s="66">
        <f t="shared" si="76"/>
        <v>85.840126523291858</v>
      </c>
      <c r="Q246" s="63">
        <f t="shared" si="77"/>
        <v>-79892725.639999807</v>
      </c>
      <c r="R246" s="43"/>
      <c r="S246" s="43"/>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4"/>
      <c r="ES246" s="4"/>
      <c r="ET246" s="4"/>
      <c r="EU246" s="4"/>
      <c r="EV246" s="4"/>
      <c r="EW246" s="4"/>
      <c r="EX246" s="4"/>
      <c r="EY246" s="4"/>
      <c r="EZ246" s="4"/>
      <c r="FA246" s="4"/>
      <c r="FB246" s="4"/>
      <c r="FC246" s="4"/>
      <c r="FD246" s="4"/>
      <c r="FE246" s="4"/>
      <c r="FF246" s="4"/>
      <c r="FG246" s="4"/>
      <c r="FH246" s="4"/>
      <c r="FI246" s="4"/>
      <c r="FJ246" s="4"/>
      <c r="FK246" s="4"/>
      <c r="FL246" s="4"/>
      <c r="FM246" s="4"/>
      <c r="FN246" s="4"/>
      <c r="FO246" s="4"/>
      <c r="FP246" s="4"/>
      <c r="FQ246" s="4"/>
      <c r="FR246" s="4"/>
      <c r="FS246" s="4"/>
      <c r="FT246" s="4"/>
      <c r="FU246" s="4"/>
      <c r="FV246" s="4"/>
      <c r="FW246" s="4"/>
      <c r="FX246" s="4"/>
      <c r="FY246" s="4"/>
      <c r="FZ246" s="4"/>
      <c r="GA246" s="4"/>
      <c r="GB246" s="4"/>
      <c r="GC246" s="4"/>
      <c r="GD246" s="4"/>
      <c r="GE246" s="4"/>
      <c r="GF246" s="4"/>
      <c r="GG246" s="4"/>
      <c r="GH246" s="4"/>
      <c r="GI246" s="4"/>
      <c r="GJ246" s="4"/>
      <c r="GK246" s="4"/>
      <c r="GL246" s="4"/>
      <c r="GM246" s="4"/>
      <c r="GN246" s="4"/>
      <c r="GO246" s="4"/>
      <c r="GP246" s="4"/>
      <c r="GQ246" s="4"/>
      <c r="GR246" s="4"/>
      <c r="GS246" s="4"/>
      <c r="GT246" s="4"/>
      <c r="GU246" s="4"/>
      <c r="GV246" s="4"/>
      <c r="GW246" s="4"/>
      <c r="GX246" s="4"/>
      <c r="GY246" s="4"/>
      <c r="GZ246" s="4"/>
      <c r="HA246" s="4"/>
      <c r="HB246" s="4"/>
      <c r="HC246" s="4"/>
      <c r="HD246" s="4"/>
      <c r="HE246" s="4"/>
      <c r="HF246" s="4"/>
      <c r="HG246" s="4"/>
      <c r="HH246" s="4"/>
      <c r="HI246" s="4"/>
      <c r="HJ246" s="4"/>
      <c r="HK246" s="4"/>
      <c r="HL246" s="4"/>
      <c r="HM246" s="4"/>
      <c r="HN246" s="4"/>
      <c r="HO246" s="4"/>
      <c r="HP246" s="4"/>
      <c r="HQ246" s="4"/>
      <c r="HR246" s="4"/>
      <c r="HS246" s="4"/>
      <c r="HT246" s="4"/>
      <c r="HU246" s="4"/>
      <c r="HV246" s="4"/>
      <c r="HW246" s="4"/>
      <c r="HX246" s="4"/>
      <c r="HY246" s="4"/>
      <c r="HZ246" s="4"/>
      <c r="IA246" s="4"/>
      <c r="IB246" s="4"/>
      <c r="IC246" s="4"/>
      <c r="ID246" s="4"/>
      <c r="IE246" s="4"/>
      <c r="IF246" s="4"/>
      <c r="IG246" s="4"/>
      <c r="IH246" s="4"/>
      <c r="II246" s="4"/>
      <c r="IJ246" s="4"/>
    </row>
    <row r="247" spans="1:244" s="5" customFormat="1" ht="22.5" customHeight="1" x14ac:dyDescent="0.3">
      <c r="A247" s="57"/>
      <c r="B247" s="49" t="s">
        <v>19</v>
      </c>
      <c r="C247" s="76"/>
      <c r="D247" s="76"/>
      <c r="E247" s="75"/>
      <c r="F247" s="64"/>
      <c r="G247" s="63"/>
      <c r="H247" s="71">
        <v>16859557</v>
      </c>
      <c r="I247" s="71">
        <v>12929893.17</v>
      </c>
      <c r="J247" s="71">
        <v>3182200.28</v>
      </c>
      <c r="K247" s="73">
        <f t="shared" si="80"/>
        <v>24.611187719503793</v>
      </c>
      <c r="L247" s="71">
        <f t="shared" si="81"/>
        <v>-9747692.8900000006</v>
      </c>
      <c r="M247" s="71">
        <f t="shared" si="73"/>
        <v>16859557</v>
      </c>
      <c r="N247" s="71">
        <f t="shared" si="73"/>
        <v>12929893.17</v>
      </c>
      <c r="O247" s="71">
        <f t="shared" si="73"/>
        <v>3182200.28</v>
      </c>
      <c r="P247" s="74">
        <f t="shared" si="76"/>
        <v>24.611187719503793</v>
      </c>
      <c r="Q247" s="71">
        <f t="shared" si="77"/>
        <v>-9747692.8900000006</v>
      </c>
      <c r="R247" s="43"/>
      <c r="S247" s="43"/>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c r="EE247" s="4"/>
      <c r="EF247" s="4"/>
      <c r="EG247" s="4"/>
      <c r="EH247" s="4"/>
      <c r="EI247" s="4"/>
      <c r="EJ247" s="4"/>
      <c r="EK247" s="4"/>
      <c r="EL247" s="4"/>
      <c r="EM247" s="4"/>
      <c r="EN247" s="4"/>
      <c r="EO247" s="4"/>
      <c r="EP247" s="4"/>
      <c r="EQ247" s="4"/>
      <c r="ER247" s="4"/>
      <c r="ES247" s="4"/>
      <c r="ET247" s="4"/>
      <c r="EU247" s="4"/>
      <c r="EV247" s="4"/>
      <c r="EW247" s="4"/>
      <c r="EX247" s="4"/>
      <c r="EY247" s="4"/>
      <c r="EZ247" s="4"/>
      <c r="FA247" s="4"/>
      <c r="FB247" s="4"/>
      <c r="FC247" s="4"/>
      <c r="FD247" s="4"/>
      <c r="FE247" s="4"/>
      <c r="FF247" s="4"/>
      <c r="FG247" s="4"/>
      <c r="FH247" s="4"/>
      <c r="FI247" s="4"/>
      <c r="FJ247" s="4"/>
      <c r="FK247" s="4"/>
      <c r="FL247" s="4"/>
      <c r="FM247" s="4"/>
      <c r="FN247" s="4"/>
      <c r="FO247" s="4"/>
      <c r="FP247" s="4"/>
      <c r="FQ247" s="4"/>
      <c r="FR247" s="4"/>
      <c r="FS247" s="4"/>
      <c r="FT247" s="4"/>
      <c r="FU247" s="4"/>
      <c r="FV247" s="4"/>
      <c r="FW247" s="4"/>
      <c r="FX247" s="4"/>
      <c r="FY247" s="4"/>
      <c r="FZ247" s="4"/>
      <c r="GA247" s="4"/>
      <c r="GB247" s="4"/>
      <c r="GC247" s="4"/>
      <c r="GD247" s="4"/>
      <c r="GE247" s="4"/>
      <c r="GF247" s="4"/>
      <c r="GG247" s="4"/>
      <c r="GH247" s="4"/>
      <c r="GI247" s="4"/>
      <c r="GJ247" s="4"/>
      <c r="GK247" s="4"/>
      <c r="GL247" s="4"/>
      <c r="GM247" s="4"/>
      <c r="GN247" s="4"/>
      <c r="GO247" s="4"/>
      <c r="GP247" s="4"/>
      <c r="GQ247" s="4"/>
      <c r="GR247" s="4"/>
      <c r="GS247" s="4"/>
      <c r="GT247" s="4"/>
      <c r="GU247" s="4"/>
      <c r="GV247" s="4"/>
      <c r="GW247" s="4"/>
      <c r="GX247" s="4"/>
      <c r="GY247" s="4"/>
      <c r="GZ247" s="4"/>
      <c r="HA247" s="4"/>
      <c r="HB247" s="4"/>
      <c r="HC247" s="4"/>
      <c r="HD247" s="4"/>
      <c r="HE247" s="4"/>
      <c r="HF247" s="4"/>
      <c r="HG247" s="4"/>
      <c r="HH247" s="4"/>
      <c r="HI247" s="4"/>
      <c r="HJ247" s="4"/>
      <c r="HK247" s="4"/>
      <c r="HL247" s="4"/>
      <c r="HM247" s="4"/>
      <c r="HN247" s="4"/>
      <c r="HO247" s="4"/>
      <c r="HP247" s="4"/>
      <c r="HQ247" s="4"/>
      <c r="HR247" s="4"/>
      <c r="HS247" s="4"/>
      <c r="HT247" s="4"/>
      <c r="HU247" s="4"/>
      <c r="HV247" s="4"/>
      <c r="HW247" s="4"/>
      <c r="HX247" s="4"/>
      <c r="HY247" s="4"/>
      <c r="HZ247" s="4"/>
      <c r="IA247" s="4"/>
      <c r="IB247" s="4"/>
      <c r="IC247" s="4"/>
      <c r="ID247" s="4"/>
      <c r="IE247" s="4"/>
      <c r="IF247" s="4"/>
      <c r="IG247" s="4"/>
      <c r="IH247" s="4"/>
      <c r="II247" s="4"/>
      <c r="IJ247" s="4"/>
    </row>
    <row r="248" spans="1:244" s="7" customFormat="1" ht="24" customHeight="1" x14ac:dyDescent="0.3">
      <c r="A248" s="56"/>
      <c r="B248" s="48" t="s">
        <v>14</v>
      </c>
      <c r="C248" s="71"/>
      <c r="D248" s="71"/>
      <c r="E248" s="71"/>
      <c r="F248" s="64"/>
      <c r="G248" s="63"/>
      <c r="H248" s="63"/>
      <c r="I248" s="63"/>
      <c r="J248" s="67"/>
      <c r="K248" s="73"/>
      <c r="L248" s="71"/>
      <c r="M248" s="71"/>
      <c r="N248" s="63"/>
      <c r="O248" s="63"/>
      <c r="P248" s="74"/>
      <c r="Q248" s="71"/>
      <c r="R248" s="15"/>
      <c r="S248" s="15"/>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6"/>
      <c r="DA248" s="6"/>
      <c r="DB248" s="6"/>
      <c r="DC248" s="6"/>
      <c r="DD248" s="6"/>
      <c r="DE248" s="6"/>
      <c r="DF248" s="6"/>
      <c r="DG248" s="6"/>
      <c r="DH248" s="6"/>
      <c r="DI248" s="6"/>
      <c r="DJ248" s="6"/>
      <c r="DK248" s="6"/>
      <c r="DL248" s="6"/>
      <c r="DM248" s="6"/>
      <c r="DN248" s="6"/>
      <c r="DO248" s="6"/>
      <c r="DP248" s="6"/>
      <c r="DQ248" s="6"/>
      <c r="DR248" s="6"/>
      <c r="DS248" s="6"/>
      <c r="DT248" s="6"/>
      <c r="DU248" s="6"/>
      <c r="DV248" s="6"/>
      <c r="DW248" s="6"/>
      <c r="DX248" s="6"/>
      <c r="DY248" s="6"/>
      <c r="DZ248" s="6"/>
      <c r="EA248" s="6"/>
      <c r="EB248" s="6"/>
      <c r="EC248" s="6"/>
      <c r="ED248" s="6"/>
      <c r="EE248" s="6"/>
      <c r="EF248" s="6"/>
      <c r="EG248" s="6"/>
      <c r="EH248" s="6"/>
      <c r="EI248" s="6"/>
      <c r="EJ248" s="6"/>
      <c r="EK248" s="6"/>
      <c r="EL248" s="6"/>
      <c r="EM248" s="6"/>
      <c r="EN248" s="6"/>
      <c r="EO248" s="6"/>
      <c r="EP248" s="6"/>
      <c r="EQ248" s="6"/>
      <c r="ER248" s="6"/>
      <c r="ES248" s="6"/>
      <c r="ET248" s="6"/>
      <c r="EU248" s="6"/>
      <c r="EV248" s="6"/>
      <c r="EW248" s="6"/>
      <c r="EX248" s="6"/>
      <c r="EY248" s="6"/>
      <c r="EZ248" s="6"/>
      <c r="FA248" s="6"/>
      <c r="FB248" s="6"/>
      <c r="FC248" s="6"/>
      <c r="FD248" s="6"/>
      <c r="FE248" s="6"/>
      <c r="FF248" s="6"/>
      <c r="FG248" s="6"/>
      <c r="FH248" s="6"/>
      <c r="FI248" s="6"/>
      <c r="FJ248" s="6"/>
      <c r="FK248" s="6"/>
      <c r="FL248" s="6"/>
      <c r="FM248" s="6"/>
      <c r="FN248" s="6"/>
      <c r="FO248" s="6"/>
      <c r="FP248" s="6"/>
      <c r="FQ248" s="6"/>
      <c r="FR248" s="6"/>
      <c r="FS248" s="6"/>
      <c r="FT248" s="6"/>
      <c r="FU248" s="6"/>
      <c r="FV248" s="6"/>
      <c r="FW248" s="6"/>
      <c r="FX248" s="6"/>
      <c r="FY248" s="6"/>
      <c r="FZ248" s="6"/>
      <c r="GA248" s="6"/>
      <c r="GB248" s="6"/>
      <c r="GC248" s="6"/>
      <c r="GD248" s="6"/>
      <c r="GE248" s="6"/>
      <c r="GF248" s="6"/>
      <c r="GG248" s="6"/>
      <c r="GH248" s="6"/>
      <c r="GI248" s="6"/>
      <c r="GJ248" s="6"/>
      <c r="GK248" s="6"/>
      <c r="GL248" s="6"/>
      <c r="GM248" s="6"/>
      <c r="GN248" s="6"/>
      <c r="GO248" s="6"/>
      <c r="GP248" s="6"/>
      <c r="GQ248" s="6"/>
      <c r="GR248" s="6"/>
      <c r="GS248" s="6"/>
      <c r="GT248" s="6"/>
      <c r="GU248" s="6"/>
      <c r="GV248" s="6"/>
      <c r="GW248" s="6"/>
      <c r="GX248" s="6"/>
      <c r="GY248" s="6"/>
      <c r="GZ248" s="6"/>
      <c r="HA248" s="6"/>
      <c r="HB248" s="6"/>
      <c r="HC248" s="6"/>
      <c r="HD248" s="6"/>
      <c r="HE248" s="6"/>
      <c r="HF248" s="6"/>
      <c r="HG248" s="6"/>
      <c r="HH248" s="6"/>
      <c r="HI248" s="6"/>
      <c r="HJ248" s="6"/>
      <c r="HK248" s="6"/>
      <c r="HL248" s="6"/>
      <c r="HM248" s="6"/>
      <c r="HN248" s="6"/>
      <c r="HO248" s="6"/>
      <c r="HP248" s="6"/>
      <c r="HQ248" s="6"/>
      <c r="HR248" s="6"/>
      <c r="HS248" s="6"/>
      <c r="HT248" s="6"/>
      <c r="HU248" s="6"/>
      <c r="HV248" s="6"/>
      <c r="HW248" s="6"/>
      <c r="HX248" s="6"/>
      <c r="HY248" s="6"/>
      <c r="HZ248" s="6"/>
      <c r="IA248" s="6"/>
      <c r="IB248" s="6"/>
      <c r="IC248" s="6"/>
      <c r="ID248" s="6"/>
      <c r="IE248" s="6"/>
      <c r="IF248" s="6"/>
      <c r="IG248" s="6"/>
      <c r="IH248" s="6"/>
      <c r="II248" s="6"/>
      <c r="IJ248" s="6"/>
    </row>
    <row r="249" spans="1:244" s="7" customFormat="1" ht="24" customHeight="1" x14ac:dyDescent="0.3">
      <c r="A249" s="57">
        <v>2100</v>
      </c>
      <c r="B249" s="187" t="s">
        <v>326</v>
      </c>
      <c r="C249" s="63">
        <f>SUM(C250:C251)</f>
        <v>484900267.08999997</v>
      </c>
      <c r="D249" s="63">
        <f t="shared" ref="D249:E249" si="83">SUM(D250:D251)</f>
        <v>313522668.93000001</v>
      </c>
      <c r="E249" s="63">
        <f t="shared" si="83"/>
        <v>296641757.81</v>
      </c>
      <c r="F249" s="64">
        <f t="shared" si="74"/>
        <v>94.615728687940901</v>
      </c>
      <c r="G249" s="63">
        <f t="shared" si="75"/>
        <v>-16880911.120000005</v>
      </c>
      <c r="H249" s="63">
        <f>SUM(H250:H251)</f>
        <v>1247745</v>
      </c>
      <c r="I249" s="63">
        <f t="shared" ref="I249:J249" si="84">SUM(I250:I251)</f>
        <v>1247745</v>
      </c>
      <c r="J249" s="63">
        <f t="shared" si="84"/>
        <v>445601.43</v>
      </c>
      <c r="K249" s="73">
        <f t="shared" si="80"/>
        <v>35.712539821838597</v>
      </c>
      <c r="L249" s="71">
        <f t="shared" si="81"/>
        <v>-802143.57000000007</v>
      </c>
      <c r="M249" s="71">
        <f t="shared" si="73"/>
        <v>486148012.08999997</v>
      </c>
      <c r="N249" s="71">
        <f t="shared" ref="N249:O249" si="85">SUM(D249+I249)</f>
        <v>314770413.93000001</v>
      </c>
      <c r="O249" s="71">
        <f t="shared" si="85"/>
        <v>297087359.24000001</v>
      </c>
      <c r="P249" s="74">
        <f t="shared" si="76"/>
        <v>94.382237368111603</v>
      </c>
      <c r="Q249" s="71">
        <f t="shared" si="77"/>
        <v>-17683054.689999998</v>
      </c>
      <c r="R249" s="15"/>
      <c r="S249" s="15"/>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c r="CY249" s="6"/>
      <c r="CZ249" s="6"/>
      <c r="DA249" s="6"/>
      <c r="DB249" s="6"/>
      <c r="DC249" s="6"/>
      <c r="DD249" s="6"/>
      <c r="DE249" s="6"/>
      <c r="DF249" s="6"/>
      <c r="DG249" s="6"/>
      <c r="DH249" s="6"/>
      <c r="DI249" s="6"/>
      <c r="DJ249" s="6"/>
      <c r="DK249" s="6"/>
      <c r="DL249" s="6"/>
      <c r="DM249" s="6"/>
      <c r="DN249" s="6"/>
      <c r="DO249" s="6"/>
      <c r="DP249" s="6"/>
      <c r="DQ249" s="6"/>
      <c r="DR249" s="6"/>
      <c r="DS249" s="6"/>
      <c r="DT249" s="6"/>
      <c r="DU249" s="6"/>
      <c r="DV249" s="6"/>
      <c r="DW249" s="6"/>
      <c r="DX249" s="6"/>
      <c r="DY249" s="6"/>
      <c r="DZ249" s="6"/>
      <c r="EA249" s="6"/>
      <c r="EB249" s="6"/>
      <c r="EC249" s="6"/>
      <c r="ED249" s="6"/>
      <c r="EE249" s="6"/>
      <c r="EF249" s="6"/>
      <c r="EG249" s="6"/>
      <c r="EH249" s="6"/>
      <c r="EI249" s="6"/>
      <c r="EJ249" s="6"/>
      <c r="EK249" s="6"/>
      <c r="EL249" s="6"/>
      <c r="EM249" s="6"/>
      <c r="EN249" s="6"/>
      <c r="EO249" s="6"/>
      <c r="EP249" s="6"/>
      <c r="EQ249" s="6"/>
      <c r="ER249" s="6"/>
      <c r="ES249" s="6"/>
      <c r="ET249" s="6"/>
      <c r="EU249" s="6"/>
      <c r="EV249" s="6"/>
      <c r="EW249" s="6"/>
      <c r="EX249" s="6"/>
      <c r="EY249" s="6"/>
      <c r="EZ249" s="6"/>
      <c r="FA249" s="6"/>
      <c r="FB249" s="6"/>
      <c r="FC249" s="6"/>
      <c r="FD249" s="6"/>
      <c r="FE249" s="6"/>
      <c r="FF249" s="6"/>
      <c r="FG249" s="6"/>
      <c r="FH249" s="6"/>
      <c r="FI249" s="6"/>
      <c r="FJ249" s="6"/>
      <c r="FK249" s="6"/>
      <c r="FL249" s="6"/>
      <c r="FM249" s="6"/>
      <c r="FN249" s="6"/>
      <c r="FO249" s="6"/>
      <c r="FP249" s="6"/>
      <c r="FQ249" s="6"/>
      <c r="FR249" s="6"/>
      <c r="FS249" s="6"/>
      <c r="FT249" s="6"/>
      <c r="FU249" s="6"/>
      <c r="FV249" s="6"/>
      <c r="FW249" s="6"/>
      <c r="FX249" s="6"/>
      <c r="FY249" s="6"/>
      <c r="FZ249" s="6"/>
      <c r="GA249" s="6"/>
      <c r="GB249" s="6"/>
      <c r="GC249" s="6"/>
      <c r="GD249" s="6"/>
      <c r="GE249" s="6"/>
      <c r="GF249" s="6"/>
      <c r="GG249" s="6"/>
      <c r="GH249" s="6"/>
      <c r="GI249" s="6"/>
      <c r="GJ249" s="6"/>
      <c r="GK249" s="6"/>
      <c r="GL249" s="6"/>
      <c r="GM249" s="6"/>
      <c r="GN249" s="6"/>
      <c r="GO249" s="6"/>
      <c r="GP249" s="6"/>
      <c r="GQ249" s="6"/>
      <c r="GR249" s="6"/>
      <c r="GS249" s="6"/>
      <c r="GT249" s="6"/>
      <c r="GU249" s="6"/>
      <c r="GV249" s="6"/>
      <c r="GW249" s="6"/>
      <c r="GX249" s="6"/>
      <c r="GY249" s="6"/>
      <c r="GZ249" s="6"/>
      <c r="HA249" s="6"/>
      <c r="HB249" s="6"/>
      <c r="HC249" s="6"/>
      <c r="HD249" s="6"/>
      <c r="HE249" s="6"/>
      <c r="HF249" s="6"/>
      <c r="HG249" s="6"/>
      <c r="HH249" s="6"/>
      <c r="HI249" s="6"/>
      <c r="HJ249" s="6"/>
      <c r="HK249" s="6"/>
      <c r="HL249" s="6"/>
      <c r="HM249" s="6"/>
      <c r="HN249" s="6"/>
      <c r="HO249" s="6"/>
      <c r="HP249" s="6"/>
      <c r="HQ249" s="6"/>
      <c r="HR249" s="6"/>
      <c r="HS249" s="6"/>
      <c r="HT249" s="6"/>
      <c r="HU249" s="6"/>
      <c r="HV249" s="6"/>
      <c r="HW249" s="6"/>
      <c r="HX249" s="6"/>
      <c r="HY249" s="6"/>
      <c r="HZ249" s="6"/>
      <c r="IA249" s="6"/>
      <c r="IB249" s="6"/>
      <c r="IC249" s="6"/>
      <c r="ID249" s="6"/>
      <c r="IE249" s="6"/>
      <c r="IF249" s="6"/>
      <c r="IG249" s="6"/>
      <c r="IH249" s="6"/>
      <c r="II249" s="6"/>
      <c r="IJ249" s="6"/>
    </row>
    <row r="250" spans="1:244" s="7" customFormat="1" ht="23.25" customHeight="1" x14ac:dyDescent="0.3">
      <c r="A250" s="56">
        <v>2111</v>
      </c>
      <c r="B250" s="48" t="s">
        <v>22</v>
      </c>
      <c r="C250" s="67">
        <v>398713404.13</v>
      </c>
      <c r="D250" s="67">
        <v>257903259.13</v>
      </c>
      <c r="E250" s="67">
        <v>244052440.28999999</v>
      </c>
      <c r="F250" s="68">
        <f t="shared" si="74"/>
        <v>94.629451800367406</v>
      </c>
      <c r="G250" s="67">
        <f t="shared" si="75"/>
        <v>-13850818.840000004</v>
      </c>
      <c r="H250" s="67">
        <v>1023547</v>
      </c>
      <c r="I250" s="67">
        <v>1023547</v>
      </c>
      <c r="J250" s="67">
        <v>367242.19</v>
      </c>
      <c r="K250" s="69">
        <f t="shared" si="80"/>
        <v>35.879367532707342</v>
      </c>
      <c r="L250" s="67">
        <f t="shared" si="81"/>
        <v>-656304.81000000006</v>
      </c>
      <c r="M250" s="67">
        <f t="shared" si="73"/>
        <v>399736951.13</v>
      </c>
      <c r="N250" s="67">
        <f t="shared" si="73"/>
        <v>258926806.13</v>
      </c>
      <c r="O250" s="67">
        <f t="shared" si="73"/>
        <v>244419682.47999999</v>
      </c>
      <c r="P250" s="70">
        <f t="shared" si="76"/>
        <v>94.397210599077027</v>
      </c>
      <c r="Q250" s="67">
        <f t="shared" si="77"/>
        <v>-14507123.650000006</v>
      </c>
      <c r="R250" s="15"/>
      <c r="S250" s="15"/>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c r="DA250" s="6"/>
      <c r="DB250" s="6"/>
      <c r="DC250" s="6"/>
      <c r="DD250" s="6"/>
      <c r="DE250" s="6"/>
      <c r="DF250" s="6"/>
      <c r="DG250" s="6"/>
      <c r="DH250" s="6"/>
      <c r="DI250" s="6"/>
      <c r="DJ250" s="6"/>
      <c r="DK250" s="6"/>
      <c r="DL250" s="6"/>
      <c r="DM250" s="6"/>
      <c r="DN250" s="6"/>
      <c r="DO250" s="6"/>
      <c r="DP250" s="6"/>
      <c r="DQ250" s="6"/>
      <c r="DR250" s="6"/>
      <c r="DS250" s="6"/>
      <c r="DT250" s="6"/>
      <c r="DU250" s="6"/>
      <c r="DV250" s="6"/>
      <c r="DW250" s="6"/>
      <c r="DX250" s="6"/>
      <c r="DY250" s="6"/>
      <c r="DZ250" s="6"/>
      <c r="EA250" s="6"/>
      <c r="EB250" s="6"/>
      <c r="EC250" s="6"/>
      <c r="ED250" s="6"/>
      <c r="EE250" s="6"/>
      <c r="EF250" s="6"/>
      <c r="EG250" s="6"/>
      <c r="EH250" s="6"/>
      <c r="EI250" s="6"/>
      <c r="EJ250" s="6"/>
      <c r="EK250" s="6"/>
      <c r="EL250" s="6"/>
      <c r="EM250" s="6"/>
      <c r="EN250" s="6"/>
      <c r="EO250" s="6"/>
      <c r="EP250" s="6"/>
      <c r="EQ250" s="6"/>
      <c r="ER250" s="6"/>
      <c r="ES250" s="6"/>
      <c r="ET250" s="6"/>
      <c r="EU250" s="6"/>
      <c r="EV250" s="6"/>
      <c r="EW250" s="6"/>
      <c r="EX250" s="6"/>
      <c r="EY250" s="6"/>
      <c r="EZ250" s="6"/>
      <c r="FA250" s="6"/>
      <c r="FB250" s="6"/>
      <c r="FC250" s="6"/>
      <c r="FD250" s="6"/>
      <c r="FE250" s="6"/>
      <c r="FF250" s="6"/>
      <c r="FG250" s="6"/>
      <c r="FH250" s="6"/>
      <c r="FI250" s="6"/>
      <c r="FJ250" s="6"/>
      <c r="FK250" s="6"/>
      <c r="FL250" s="6"/>
      <c r="FM250" s="6"/>
      <c r="FN250" s="6"/>
      <c r="FO250" s="6"/>
      <c r="FP250" s="6"/>
      <c r="FQ250" s="6"/>
      <c r="FR250" s="6"/>
      <c r="FS250" s="6"/>
      <c r="FT250" s="6"/>
      <c r="FU250" s="6"/>
      <c r="FV250" s="6"/>
      <c r="FW250" s="6"/>
      <c r="FX250" s="6"/>
      <c r="FY250" s="6"/>
      <c r="FZ250" s="6"/>
      <c r="GA250" s="6"/>
      <c r="GB250" s="6"/>
      <c r="GC250" s="6"/>
      <c r="GD250" s="6"/>
      <c r="GE250" s="6"/>
      <c r="GF250" s="6"/>
      <c r="GG250" s="6"/>
      <c r="GH250" s="6"/>
      <c r="GI250" s="6"/>
      <c r="GJ250" s="6"/>
      <c r="GK250" s="6"/>
      <c r="GL250" s="6"/>
      <c r="GM250" s="6"/>
      <c r="GN250" s="6"/>
      <c r="GO250" s="6"/>
      <c r="GP250" s="6"/>
      <c r="GQ250" s="6"/>
      <c r="GR250" s="6"/>
      <c r="GS250" s="6"/>
      <c r="GT250" s="6"/>
      <c r="GU250" s="6"/>
      <c r="GV250" s="6"/>
      <c r="GW250" s="6"/>
      <c r="GX250" s="6"/>
      <c r="GY250" s="6"/>
      <c r="GZ250" s="6"/>
      <c r="HA250" s="6"/>
      <c r="HB250" s="6"/>
      <c r="HC250" s="6"/>
      <c r="HD250" s="6"/>
      <c r="HE250" s="6"/>
      <c r="HF250" s="6"/>
      <c r="HG250" s="6"/>
      <c r="HH250" s="6"/>
      <c r="HI250" s="6"/>
      <c r="HJ250" s="6"/>
      <c r="HK250" s="6"/>
      <c r="HL250" s="6"/>
      <c r="HM250" s="6"/>
      <c r="HN250" s="6"/>
      <c r="HO250" s="6"/>
      <c r="HP250" s="6"/>
      <c r="HQ250" s="6"/>
      <c r="HR250" s="6"/>
      <c r="HS250" s="6"/>
      <c r="HT250" s="6"/>
      <c r="HU250" s="6"/>
      <c r="HV250" s="6"/>
      <c r="HW250" s="6"/>
      <c r="HX250" s="6"/>
      <c r="HY250" s="6"/>
      <c r="HZ250" s="6"/>
      <c r="IA250" s="6"/>
      <c r="IB250" s="6"/>
      <c r="IC250" s="6"/>
      <c r="ID250" s="6"/>
      <c r="IE250" s="6"/>
      <c r="IF250" s="6"/>
      <c r="IG250" s="6"/>
      <c r="IH250" s="6"/>
      <c r="II250" s="6"/>
      <c r="IJ250" s="6"/>
    </row>
    <row r="251" spans="1:244" s="7" customFormat="1" ht="21.75" customHeight="1" x14ac:dyDescent="0.3">
      <c r="A251" s="56">
        <v>2120</v>
      </c>
      <c r="B251" s="48" t="s">
        <v>27</v>
      </c>
      <c r="C251" s="67">
        <v>86186862.959999993</v>
      </c>
      <c r="D251" s="67">
        <v>55619409.799999997</v>
      </c>
      <c r="E251" s="67">
        <v>52589317.520000003</v>
      </c>
      <c r="F251" s="68">
        <f t="shared" si="74"/>
        <v>94.552095588759741</v>
      </c>
      <c r="G251" s="67">
        <f t="shared" si="75"/>
        <v>-3030092.2799999937</v>
      </c>
      <c r="H251" s="67">
        <v>224198</v>
      </c>
      <c r="I251" s="67">
        <v>224198</v>
      </c>
      <c r="J251" s="67">
        <v>78359.240000000005</v>
      </c>
      <c r="K251" s="69">
        <f t="shared" si="80"/>
        <v>34.950909463955973</v>
      </c>
      <c r="L251" s="67">
        <f t="shared" si="81"/>
        <v>-145838.76</v>
      </c>
      <c r="M251" s="67">
        <f t="shared" si="73"/>
        <v>86411060.959999993</v>
      </c>
      <c r="N251" s="67">
        <f t="shared" si="73"/>
        <v>55843607.799999997</v>
      </c>
      <c r="O251" s="67">
        <f t="shared" si="73"/>
        <v>52667676.760000005</v>
      </c>
      <c r="P251" s="70">
        <f t="shared" si="76"/>
        <v>94.312811859551829</v>
      </c>
      <c r="Q251" s="67">
        <f t="shared" si="77"/>
        <v>-3175931.0399999917</v>
      </c>
      <c r="R251" s="15"/>
      <c r="S251" s="15"/>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6"/>
      <c r="DA251" s="6"/>
      <c r="DB251" s="6"/>
      <c r="DC251" s="6"/>
      <c r="DD251" s="6"/>
      <c r="DE251" s="6"/>
      <c r="DF251" s="6"/>
      <c r="DG251" s="6"/>
      <c r="DH251" s="6"/>
      <c r="DI251" s="6"/>
      <c r="DJ251" s="6"/>
      <c r="DK251" s="6"/>
      <c r="DL251" s="6"/>
      <c r="DM251" s="6"/>
      <c r="DN251" s="6"/>
      <c r="DO251" s="6"/>
      <c r="DP251" s="6"/>
      <c r="DQ251" s="6"/>
      <c r="DR251" s="6"/>
      <c r="DS251" s="6"/>
      <c r="DT251" s="6"/>
      <c r="DU251" s="6"/>
      <c r="DV251" s="6"/>
      <c r="DW251" s="6"/>
      <c r="DX251" s="6"/>
      <c r="DY251" s="6"/>
      <c r="DZ251" s="6"/>
      <c r="EA251" s="6"/>
      <c r="EB251" s="6"/>
      <c r="EC251" s="6"/>
      <c r="ED251" s="6"/>
      <c r="EE251" s="6"/>
      <c r="EF251" s="6"/>
      <c r="EG251" s="6"/>
      <c r="EH251" s="6"/>
      <c r="EI251" s="6"/>
      <c r="EJ251" s="6"/>
      <c r="EK251" s="6"/>
      <c r="EL251" s="6"/>
      <c r="EM251" s="6"/>
      <c r="EN251" s="6"/>
      <c r="EO251" s="6"/>
      <c r="EP251" s="6"/>
      <c r="EQ251" s="6"/>
      <c r="ER251" s="6"/>
      <c r="ES251" s="6"/>
      <c r="ET251" s="6"/>
      <c r="EU251" s="6"/>
      <c r="EV251" s="6"/>
      <c r="EW251" s="6"/>
      <c r="EX251" s="6"/>
      <c r="EY251" s="6"/>
      <c r="EZ251" s="6"/>
      <c r="FA251" s="6"/>
      <c r="FB251" s="6"/>
      <c r="FC251" s="6"/>
      <c r="FD251" s="6"/>
      <c r="FE251" s="6"/>
      <c r="FF251" s="6"/>
      <c r="FG251" s="6"/>
      <c r="FH251" s="6"/>
      <c r="FI251" s="6"/>
      <c r="FJ251" s="6"/>
      <c r="FK251" s="6"/>
      <c r="FL251" s="6"/>
      <c r="FM251" s="6"/>
      <c r="FN251" s="6"/>
      <c r="FO251" s="6"/>
      <c r="FP251" s="6"/>
      <c r="FQ251" s="6"/>
      <c r="FR251" s="6"/>
      <c r="FS251" s="6"/>
      <c r="FT251" s="6"/>
      <c r="FU251" s="6"/>
      <c r="FV251" s="6"/>
      <c r="FW251" s="6"/>
      <c r="FX251" s="6"/>
      <c r="FY251" s="6"/>
      <c r="FZ251" s="6"/>
      <c r="GA251" s="6"/>
      <c r="GB251" s="6"/>
      <c r="GC251" s="6"/>
      <c r="GD251" s="6"/>
      <c r="GE251" s="6"/>
      <c r="GF251" s="6"/>
      <c r="GG251" s="6"/>
      <c r="GH251" s="6"/>
      <c r="GI251" s="6"/>
      <c r="GJ251" s="6"/>
      <c r="GK251" s="6"/>
      <c r="GL251" s="6"/>
      <c r="GM251" s="6"/>
      <c r="GN251" s="6"/>
      <c r="GO251" s="6"/>
      <c r="GP251" s="6"/>
      <c r="GQ251" s="6"/>
      <c r="GR251" s="6"/>
      <c r="GS251" s="6"/>
      <c r="GT251" s="6"/>
      <c r="GU251" s="6"/>
      <c r="GV251" s="6"/>
      <c r="GW251" s="6"/>
      <c r="GX251" s="6"/>
      <c r="GY251" s="6"/>
      <c r="GZ251" s="6"/>
      <c r="HA251" s="6"/>
      <c r="HB251" s="6"/>
      <c r="HC251" s="6"/>
      <c r="HD251" s="6"/>
      <c r="HE251" s="6"/>
      <c r="HF251" s="6"/>
      <c r="HG251" s="6"/>
      <c r="HH251" s="6"/>
      <c r="HI251" s="6"/>
      <c r="HJ251" s="6"/>
      <c r="HK251" s="6"/>
      <c r="HL251" s="6"/>
      <c r="HM251" s="6"/>
      <c r="HN251" s="6"/>
      <c r="HO251" s="6"/>
      <c r="HP251" s="6"/>
      <c r="HQ251" s="6"/>
      <c r="HR251" s="6"/>
      <c r="HS251" s="6"/>
      <c r="HT251" s="6"/>
      <c r="HU251" s="6"/>
      <c r="HV251" s="6"/>
      <c r="HW251" s="6"/>
      <c r="HX251" s="6"/>
      <c r="HY251" s="6"/>
      <c r="HZ251" s="6"/>
      <c r="IA251" s="6"/>
      <c r="IB251" s="6"/>
      <c r="IC251" s="6"/>
      <c r="ID251" s="6"/>
      <c r="IE251" s="6"/>
      <c r="IF251" s="6"/>
      <c r="IG251" s="6"/>
      <c r="IH251" s="6"/>
      <c r="II251" s="6"/>
      <c r="IJ251" s="6"/>
    </row>
    <row r="252" spans="1:244" s="7" customFormat="1" ht="20.25" customHeight="1" x14ac:dyDescent="0.3">
      <c r="A252" s="57">
        <v>2220</v>
      </c>
      <c r="B252" s="187" t="s">
        <v>25</v>
      </c>
      <c r="C252" s="71">
        <v>149683</v>
      </c>
      <c r="D252" s="71">
        <v>74961</v>
      </c>
      <c r="E252" s="71">
        <v>27238.43</v>
      </c>
      <c r="F252" s="72">
        <f t="shared" si="74"/>
        <v>36.336801803604537</v>
      </c>
      <c r="G252" s="71">
        <f t="shared" si="75"/>
        <v>-47722.57</v>
      </c>
      <c r="H252" s="71">
        <v>0</v>
      </c>
      <c r="I252" s="71">
        <v>0</v>
      </c>
      <c r="J252" s="71">
        <v>0</v>
      </c>
      <c r="K252" s="73">
        <v>0</v>
      </c>
      <c r="L252" s="71">
        <f t="shared" si="81"/>
        <v>0</v>
      </c>
      <c r="M252" s="71">
        <f t="shared" si="73"/>
        <v>149683</v>
      </c>
      <c r="N252" s="71">
        <f t="shared" si="73"/>
        <v>74961</v>
      </c>
      <c r="O252" s="71">
        <f t="shared" si="73"/>
        <v>27238.43</v>
      </c>
      <c r="P252" s="74">
        <f t="shared" si="76"/>
        <v>36.336801803604537</v>
      </c>
      <c r="Q252" s="71">
        <f t="shared" si="77"/>
        <v>-47722.57</v>
      </c>
      <c r="R252" s="15"/>
      <c r="S252" s="15"/>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c r="BX252" s="6"/>
      <c r="BY252" s="6"/>
      <c r="BZ252" s="6"/>
      <c r="CA252" s="6"/>
      <c r="CB252" s="6"/>
      <c r="CC252" s="6"/>
      <c r="CD252" s="6"/>
      <c r="CE252" s="6"/>
      <c r="CF252" s="6"/>
      <c r="CG252" s="6"/>
      <c r="CH252" s="6"/>
      <c r="CI252" s="6"/>
      <c r="CJ252" s="6"/>
      <c r="CK252" s="6"/>
      <c r="CL252" s="6"/>
      <c r="CM252" s="6"/>
      <c r="CN252" s="6"/>
      <c r="CO252" s="6"/>
      <c r="CP252" s="6"/>
      <c r="CQ252" s="6"/>
      <c r="CR252" s="6"/>
      <c r="CS252" s="6"/>
      <c r="CT252" s="6"/>
      <c r="CU252" s="6"/>
      <c r="CV252" s="6"/>
      <c r="CW252" s="6"/>
      <c r="CX252" s="6"/>
      <c r="CY252" s="6"/>
      <c r="CZ252" s="6"/>
      <c r="DA252" s="6"/>
      <c r="DB252" s="6"/>
      <c r="DC252" s="6"/>
      <c r="DD252" s="6"/>
      <c r="DE252" s="6"/>
      <c r="DF252" s="6"/>
      <c r="DG252" s="6"/>
      <c r="DH252" s="6"/>
      <c r="DI252" s="6"/>
      <c r="DJ252" s="6"/>
      <c r="DK252" s="6"/>
      <c r="DL252" s="6"/>
      <c r="DM252" s="6"/>
      <c r="DN252" s="6"/>
      <c r="DO252" s="6"/>
      <c r="DP252" s="6"/>
      <c r="DQ252" s="6"/>
      <c r="DR252" s="6"/>
      <c r="DS252" s="6"/>
      <c r="DT252" s="6"/>
      <c r="DU252" s="6"/>
      <c r="DV252" s="6"/>
      <c r="DW252" s="6"/>
      <c r="DX252" s="6"/>
      <c r="DY252" s="6"/>
      <c r="DZ252" s="6"/>
      <c r="EA252" s="6"/>
      <c r="EB252" s="6"/>
      <c r="EC252" s="6"/>
      <c r="ED252" s="6"/>
      <c r="EE252" s="6"/>
      <c r="EF252" s="6"/>
      <c r="EG252" s="6"/>
      <c r="EH252" s="6"/>
      <c r="EI252" s="6"/>
      <c r="EJ252" s="6"/>
      <c r="EK252" s="6"/>
      <c r="EL252" s="6"/>
      <c r="EM252" s="6"/>
      <c r="EN252" s="6"/>
      <c r="EO252" s="6"/>
      <c r="EP252" s="6"/>
      <c r="EQ252" s="6"/>
      <c r="ER252" s="6"/>
      <c r="ES252" s="6"/>
      <c r="ET252" s="6"/>
      <c r="EU252" s="6"/>
      <c r="EV252" s="6"/>
      <c r="EW252" s="6"/>
      <c r="EX252" s="6"/>
      <c r="EY252" s="6"/>
      <c r="EZ252" s="6"/>
      <c r="FA252" s="6"/>
      <c r="FB252" s="6"/>
      <c r="FC252" s="6"/>
      <c r="FD252" s="6"/>
      <c r="FE252" s="6"/>
      <c r="FF252" s="6"/>
      <c r="FG252" s="6"/>
      <c r="FH252" s="6"/>
      <c r="FI252" s="6"/>
      <c r="FJ252" s="6"/>
      <c r="FK252" s="6"/>
      <c r="FL252" s="6"/>
      <c r="FM252" s="6"/>
      <c r="FN252" s="6"/>
      <c r="FO252" s="6"/>
      <c r="FP252" s="6"/>
      <c r="FQ252" s="6"/>
      <c r="FR252" s="6"/>
      <c r="FS252" s="6"/>
      <c r="FT252" s="6"/>
      <c r="FU252" s="6"/>
      <c r="FV252" s="6"/>
      <c r="FW252" s="6"/>
      <c r="FX252" s="6"/>
      <c r="FY252" s="6"/>
      <c r="FZ252" s="6"/>
      <c r="GA252" s="6"/>
      <c r="GB252" s="6"/>
      <c r="GC252" s="6"/>
      <c r="GD252" s="6"/>
      <c r="GE252" s="6"/>
      <c r="GF252" s="6"/>
      <c r="GG252" s="6"/>
      <c r="GH252" s="6"/>
      <c r="GI252" s="6"/>
      <c r="GJ252" s="6"/>
      <c r="GK252" s="6"/>
      <c r="GL252" s="6"/>
      <c r="GM252" s="6"/>
      <c r="GN252" s="6"/>
      <c r="GO252" s="6"/>
      <c r="GP252" s="6"/>
      <c r="GQ252" s="6"/>
      <c r="GR252" s="6"/>
      <c r="GS252" s="6"/>
      <c r="GT252" s="6"/>
      <c r="GU252" s="6"/>
      <c r="GV252" s="6"/>
      <c r="GW252" s="6"/>
      <c r="GX252" s="6"/>
      <c r="GY252" s="6"/>
      <c r="GZ252" s="6"/>
      <c r="HA252" s="6"/>
      <c r="HB252" s="6"/>
      <c r="HC252" s="6"/>
      <c r="HD252" s="6"/>
      <c r="HE252" s="6"/>
      <c r="HF252" s="6"/>
      <c r="HG252" s="6"/>
      <c r="HH252" s="6"/>
      <c r="HI252" s="6"/>
      <c r="HJ252" s="6"/>
      <c r="HK252" s="6"/>
      <c r="HL252" s="6"/>
      <c r="HM252" s="6"/>
      <c r="HN252" s="6"/>
      <c r="HO252" s="6"/>
      <c r="HP252" s="6"/>
      <c r="HQ252" s="6"/>
      <c r="HR252" s="6"/>
      <c r="HS252" s="6"/>
      <c r="HT252" s="6"/>
      <c r="HU252" s="6"/>
      <c r="HV252" s="6"/>
      <c r="HW252" s="6"/>
      <c r="HX252" s="6"/>
      <c r="HY252" s="6"/>
      <c r="HZ252" s="6"/>
      <c r="IA252" s="6"/>
      <c r="IB252" s="6"/>
      <c r="IC252" s="6"/>
      <c r="ID252" s="6"/>
      <c r="IE252" s="6"/>
      <c r="IF252" s="6"/>
      <c r="IG252" s="6"/>
      <c r="IH252" s="6"/>
      <c r="II252" s="6"/>
      <c r="IJ252" s="6"/>
    </row>
    <row r="253" spans="1:244" s="7" customFormat="1" ht="21" customHeight="1" x14ac:dyDescent="0.3">
      <c r="A253" s="57">
        <v>2230</v>
      </c>
      <c r="B253" s="187" t="s">
        <v>21</v>
      </c>
      <c r="C253" s="71">
        <v>18927431</v>
      </c>
      <c r="D253" s="71">
        <v>12840942</v>
      </c>
      <c r="E253" s="71">
        <v>9804528.1199999992</v>
      </c>
      <c r="F253" s="72">
        <f t="shared" si="74"/>
        <v>76.353651624623794</v>
      </c>
      <c r="G253" s="71">
        <f t="shared" si="75"/>
        <v>-3036413.8800000008</v>
      </c>
      <c r="H253" s="71">
        <v>8242637</v>
      </c>
      <c r="I253" s="71">
        <v>8242637</v>
      </c>
      <c r="J253" s="71">
        <v>3302443.05</v>
      </c>
      <c r="K253" s="73">
        <f t="shared" si="80"/>
        <v>40.065370463360203</v>
      </c>
      <c r="L253" s="71">
        <f t="shared" si="81"/>
        <v>-4940193.95</v>
      </c>
      <c r="M253" s="71">
        <f t="shared" si="73"/>
        <v>27170068</v>
      </c>
      <c r="N253" s="71">
        <f>SUM(D253+I253)</f>
        <v>21083579</v>
      </c>
      <c r="O253" s="71">
        <f t="shared" si="73"/>
        <v>13106971.169999998</v>
      </c>
      <c r="P253" s="74">
        <f>SUM(O253/N253*100)</f>
        <v>62.166727812199241</v>
      </c>
      <c r="Q253" s="71">
        <f>SUM(O253-N253)</f>
        <v>-7976607.8300000019</v>
      </c>
      <c r="R253" s="15"/>
      <c r="S253" s="15"/>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c r="BX253" s="6"/>
      <c r="BY253" s="6"/>
      <c r="BZ253" s="6"/>
      <c r="CA253" s="6"/>
      <c r="CB253" s="6"/>
      <c r="CC253" s="6"/>
      <c r="CD253" s="6"/>
      <c r="CE253" s="6"/>
      <c r="CF253" s="6"/>
      <c r="CG253" s="6"/>
      <c r="CH253" s="6"/>
      <c r="CI253" s="6"/>
      <c r="CJ253" s="6"/>
      <c r="CK253" s="6"/>
      <c r="CL253" s="6"/>
      <c r="CM253" s="6"/>
      <c r="CN253" s="6"/>
      <c r="CO253" s="6"/>
      <c r="CP253" s="6"/>
      <c r="CQ253" s="6"/>
      <c r="CR253" s="6"/>
      <c r="CS253" s="6"/>
      <c r="CT253" s="6"/>
      <c r="CU253" s="6"/>
      <c r="CV253" s="6"/>
      <c r="CW253" s="6"/>
      <c r="CX253" s="6"/>
      <c r="CY253" s="6"/>
      <c r="CZ253" s="6"/>
      <c r="DA253" s="6"/>
      <c r="DB253" s="6"/>
      <c r="DC253" s="6"/>
      <c r="DD253" s="6"/>
      <c r="DE253" s="6"/>
      <c r="DF253" s="6"/>
      <c r="DG253" s="6"/>
      <c r="DH253" s="6"/>
      <c r="DI253" s="6"/>
      <c r="DJ253" s="6"/>
      <c r="DK253" s="6"/>
      <c r="DL253" s="6"/>
      <c r="DM253" s="6"/>
      <c r="DN253" s="6"/>
      <c r="DO253" s="6"/>
      <c r="DP253" s="6"/>
      <c r="DQ253" s="6"/>
      <c r="DR253" s="6"/>
      <c r="DS253" s="6"/>
      <c r="DT253" s="6"/>
      <c r="DU253" s="6"/>
      <c r="DV253" s="6"/>
      <c r="DW253" s="6"/>
      <c r="DX253" s="6"/>
      <c r="DY253" s="6"/>
      <c r="DZ253" s="6"/>
      <c r="EA253" s="6"/>
      <c r="EB253" s="6"/>
      <c r="EC253" s="6"/>
      <c r="ED253" s="6"/>
      <c r="EE253" s="6"/>
      <c r="EF253" s="6"/>
      <c r="EG253" s="6"/>
      <c r="EH253" s="6"/>
      <c r="EI253" s="6"/>
      <c r="EJ253" s="6"/>
      <c r="EK253" s="6"/>
      <c r="EL253" s="6"/>
      <c r="EM253" s="6"/>
      <c r="EN253" s="6"/>
      <c r="EO253" s="6"/>
      <c r="EP253" s="6"/>
      <c r="EQ253" s="6"/>
      <c r="ER253" s="6"/>
      <c r="ES253" s="6"/>
      <c r="ET253" s="6"/>
      <c r="EU253" s="6"/>
      <c r="EV253" s="6"/>
      <c r="EW253" s="6"/>
      <c r="EX253" s="6"/>
      <c r="EY253" s="6"/>
      <c r="EZ253" s="6"/>
      <c r="FA253" s="6"/>
      <c r="FB253" s="6"/>
      <c r="FC253" s="6"/>
      <c r="FD253" s="6"/>
      <c r="FE253" s="6"/>
      <c r="FF253" s="6"/>
      <c r="FG253" s="6"/>
      <c r="FH253" s="6"/>
      <c r="FI253" s="6"/>
      <c r="FJ253" s="6"/>
      <c r="FK253" s="6"/>
      <c r="FL253" s="6"/>
      <c r="FM253" s="6"/>
      <c r="FN253" s="6"/>
      <c r="FO253" s="6"/>
      <c r="FP253" s="6"/>
      <c r="FQ253" s="6"/>
      <c r="FR253" s="6"/>
      <c r="FS253" s="6"/>
      <c r="FT253" s="6"/>
      <c r="FU253" s="6"/>
      <c r="FV253" s="6"/>
      <c r="FW253" s="6"/>
      <c r="FX253" s="6"/>
      <c r="FY253" s="6"/>
      <c r="FZ253" s="6"/>
      <c r="GA253" s="6"/>
      <c r="GB253" s="6"/>
      <c r="GC253" s="6"/>
      <c r="GD253" s="6"/>
      <c r="GE253" s="6"/>
      <c r="GF253" s="6"/>
      <c r="GG253" s="6"/>
      <c r="GH253" s="6"/>
      <c r="GI253" s="6"/>
      <c r="GJ253" s="6"/>
      <c r="GK253" s="6"/>
      <c r="GL253" s="6"/>
      <c r="GM253" s="6"/>
      <c r="GN253" s="6"/>
      <c r="GO253" s="6"/>
      <c r="GP253" s="6"/>
      <c r="GQ253" s="6"/>
      <c r="GR253" s="6"/>
      <c r="GS253" s="6"/>
      <c r="GT253" s="6"/>
      <c r="GU253" s="6"/>
      <c r="GV253" s="6"/>
      <c r="GW253" s="6"/>
      <c r="GX253" s="6"/>
      <c r="GY253" s="6"/>
      <c r="GZ253" s="6"/>
      <c r="HA253" s="6"/>
      <c r="HB253" s="6"/>
      <c r="HC253" s="6"/>
      <c r="HD253" s="6"/>
      <c r="HE253" s="6"/>
      <c r="HF253" s="6"/>
      <c r="HG253" s="6"/>
      <c r="HH253" s="6"/>
      <c r="HI253" s="6"/>
      <c r="HJ253" s="6"/>
      <c r="HK253" s="6"/>
      <c r="HL253" s="6"/>
      <c r="HM253" s="6"/>
      <c r="HN253" s="6"/>
      <c r="HO253" s="6"/>
      <c r="HP253" s="6"/>
      <c r="HQ253" s="6"/>
      <c r="HR253" s="6"/>
      <c r="HS253" s="6"/>
      <c r="HT253" s="6"/>
      <c r="HU253" s="6"/>
      <c r="HV253" s="6"/>
      <c r="HW253" s="6"/>
      <c r="HX253" s="6"/>
      <c r="HY253" s="6"/>
      <c r="HZ253" s="6"/>
      <c r="IA253" s="6"/>
      <c r="IB253" s="6"/>
      <c r="IC253" s="6"/>
      <c r="ID253" s="6"/>
      <c r="IE253" s="6"/>
      <c r="IF253" s="6"/>
      <c r="IG253" s="6"/>
      <c r="IH253" s="6"/>
      <c r="II253" s="6"/>
      <c r="IJ253" s="6"/>
    </row>
    <row r="254" spans="1:244" s="7" customFormat="1" ht="21" customHeight="1" x14ac:dyDescent="0.3">
      <c r="A254" s="57">
        <v>2270</v>
      </c>
      <c r="B254" s="187" t="s">
        <v>327</v>
      </c>
      <c r="C254" s="71">
        <f>SUM(C255:C259)</f>
        <v>43689249</v>
      </c>
      <c r="D254" s="71">
        <f t="shared" ref="D254:E254" si="86">SUM(D255:D259)</f>
        <v>29060710.699999999</v>
      </c>
      <c r="E254" s="71">
        <f t="shared" si="86"/>
        <v>25445527.25</v>
      </c>
      <c r="F254" s="72">
        <f t="shared" si="74"/>
        <v>87.559893192839226</v>
      </c>
      <c r="G254" s="71">
        <f t="shared" si="75"/>
        <v>-3615183.4499999993</v>
      </c>
      <c r="H254" s="71">
        <f>SUM(H255:H259)</f>
        <v>1341979</v>
      </c>
      <c r="I254" s="71">
        <f t="shared" ref="I254:J254" si="87">SUM(I255:I259)</f>
        <v>1341979</v>
      </c>
      <c r="J254" s="71">
        <f t="shared" si="87"/>
        <v>997704.39999999991</v>
      </c>
      <c r="K254" s="73">
        <f t="shared" si="80"/>
        <v>74.345753547559241</v>
      </c>
      <c r="L254" s="71">
        <f t="shared" si="81"/>
        <v>-344274.60000000009</v>
      </c>
      <c r="M254" s="71">
        <f t="shared" si="73"/>
        <v>45031228</v>
      </c>
      <c r="N254" s="71">
        <f t="shared" si="73"/>
        <v>30402689.699999999</v>
      </c>
      <c r="O254" s="71">
        <f t="shared" si="73"/>
        <v>26443231.649999999</v>
      </c>
      <c r="P254" s="74">
        <f>SUM(O254/N254*100)</f>
        <v>86.976619210108893</v>
      </c>
      <c r="Q254" s="71">
        <f>SUM(O254-N254)</f>
        <v>-3959458.0500000007</v>
      </c>
      <c r="R254" s="15"/>
      <c r="S254" s="15"/>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6"/>
      <c r="BT254" s="6"/>
      <c r="BU254" s="6"/>
      <c r="BV254" s="6"/>
      <c r="BW254" s="6"/>
      <c r="BX254" s="6"/>
      <c r="BY254" s="6"/>
      <c r="BZ254" s="6"/>
      <c r="CA254" s="6"/>
      <c r="CB254" s="6"/>
      <c r="CC254" s="6"/>
      <c r="CD254" s="6"/>
      <c r="CE254" s="6"/>
      <c r="CF254" s="6"/>
      <c r="CG254" s="6"/>
      <c r="CH254" s="6"/>
      <c r="CI254" s="6"/>
      <c r="CJ254" s="6"/>
      <c r="CK254" s="6"/>
      <c r="CL254" s="6"/>
      <c r="CM254" s="6"/>
      <c r="CN254" s="6"/>
      <c r="CO254" s="6"/>
      <c r="CP254" s="6"/>
      <c r="CQ254" s="6"/>
      <c r="CR254" s="6"/>
      <c r="CS254" s="6"/>
      <c r="CT254" s="6"/>
      <c r="CU254" s="6"/>
      <c r="CV254" s="6"/>
      <c r="CW254" s="6"/>
      <c r="CX254" s="6"/>
      <c r="CY254" s="6"/>
      <c r="CZ254" s="6"/>
      <c r="DA254" s="6"/>
      <c r="DB254" s="6"/>
      <c r="DC254" s="6"/>
      <c r="DD254" s="6"/>
      <c r="DE254" s="6"/>
      <c r="DF254" s="6"/>
      <c r="DG254" s="6"/>
      <c r="DH254" s="6"/>
      <c r="DI254" s="6"/>
      <c r="DJ254" s="6"/>
      <c r="DK254" s="6"/>
      <c r="DL254" s="6"/>
      <c r="DM254" s="6"/>
      <c r="DN254" s="6"/>
      <c r="DO254" s="6"/>
      <c r="DP254" s="6"/>
      <c r="DQ254" s="6"/>
      <c r="DR254" s="6"/>
      <c r="DS254" s="6"/>
      <c r="DT254" s="6"/>
      <c r="DU254" s="6"/>
      <c r="DV254" s="6"/>
      <c r="DW254" s="6"/>
      <c r="DX254" s="6"/>
      <c r="DY254" s="6"/>
      <c r="DZ254" s="6"/>
      <c r="EA254" s="6"/>
      <c r="EB254" s="6"/>
      <c r="EC254" s="6"/>
      <c r="ED254" s="6"/>
      <c r="EE254" s="6"/>
      <c r="EF254" s="6"/>
      <c r="EG254" s="6"/>
      <c r="EH254" s="6"/>
      <c r="EI254" s="6"/>
      <c r="EJ254" s="6"/>
      <c r="EK254" s="6"/>
      <c r="EL254" s="6"/>
      <c r="EM254" s="6"/>
      <c r="EN254" s="6"/>
      <c r="EO254" s="6"/>
      <c r="EP254" s="6"/>
      <c r="EQ254" s="6"/>
      <c r="ER254" s="6"/>
      <c r="ES254" s="6"/>
      <c r="ET254" s="6"/>
      <c r="EU254" s="6"/>
      <c r="EV254" s="6"/>
      <c r="EW254" s="6"/>
      <c r="EX254" s="6"/>
      <c r="EY254" s="6"/>
      <c r="EZ254" s="6"/>
      <c r="FA254" s="6"/>
      <c r="FB254" s="6"/>
      <c r="FC254" s="6"/>
      <c r="FD254" s="6"/>
      <c r="FE254" s="6"/>
      <c r="FF254" s="6"/>
      <c r="FG254" s="6"/>
      <c r="FH254" s="6"/>
      <c r="FI254" s="6"/>
      <c r="FJ254" s="6"/>
      <c r="FK254" s="6"/>
      <c r="FL254" s="6"/>
      <c r="FM254" s="6"/>
      <c r="FN254" s="6"/>
      <c r="FO254" s="6"/>
      <c r="FP254" s="6"/>
      <c r="FQ254" s="6"/>
      <c r="FR254" s="6"/>
      <c r="FS254" s="6"/>
      <c r="FT254" s="6"/>
      <c r="FU254" s="6"/>
      <c r="FV254" s="6"/>
      <c r="FW254" s="6"/>
      <c r="FX254" s="6"/>
      <c r="FY254" s="6"/>
      <c r="FZ254" s="6"/>
      <c r="GA254" s="6"/>
      <c r="GB254" s="6"/>
      <c r="GC254" s="6"/>
      <c r="GD254" s="6"/>
      <c r="GE254" s="6"/>
      <c r="GF254" s="6"/>
      <c r="GG254" s="6"/>
      <c r="GH254" s="6"/>
      <c r="GI254" s="6"/>
      <c r="GJ254" s="6"/>
      <c r="GK254" s="6"/>
      <c r="GL254" s="6"/>
      <c r="GM254" s="6"/>
      <c r="GN254" s="6"/>
      <c r="GO254" s="6"/>
      <c r="GP254" s="6"/>
      <c r="GQ254" s="6"/>
      <c r="GR254" s="6"/>
      <c r="GS254" s="6"/>
      <c r="GT254" s="6"/>
      <c r="GU254" s="6"/>
      <c r="GV254" s="6"/>
      <c r="GW254" s="6"/>
      <c r="GX254" s="6"/>
      <c r="GY254" s="6"/>
      <c r="GZ254" s="6"/>
      <c r="HA254" s="6"/>
      <c r="HB254" s="6"/>
      <c r="HC254" s="6"/>
      <c r="HD254" s="6"/>
      <c r="HE254" s="6"/>
      <c r="HF254" s="6"/>
      <c r="HG254" s="6"/>
      <c r="HH254" s="6"/>
      <c r="HI254" s="6"/>
      <c r="HJ254" s="6"/>
      <c r="HK254" s="6"/>
      <c r="HL254" s="6"/>
      <c r="HM254" s="6"/>
      <c r="HN254" s="6"/>
      <c r="HO254" s="6"/>
      <c r="HP254" s="6"/>
      <c r="HQ254" s="6"/>
      <c r="HR254" s="6"/>
      <c r="HS254" s="6"/>
      <c r="HT254" s="6"/>
      <c r="HU254" s="6"/>
      <c r="HV254" s="6"/>
      <c r="HW254" s="6"/>
      <c r="HX254" s="6"/>
      <c r="HY254" s="6"/>
      <c r="HZ254" s="6"/>
      <c r="IA254" s="6"/>
      <c r="IB254" s="6"/>
      <c r="IC254" s="6"/>
      <c r="ID254" s="6"/>
      <c r="IE254" s="6"/>
      <c r="IF254" s="6"/>
      <c r="IG254" s="6"/>
      <c r="IH254" s="6"/>
      <c r="II254" s="6"/>
      <c r="IJ254" s="6"/>
    </row>
    <row r="255" spans="1:244" s="14" customFormat="1" ht="21.75" customHeight="1" x14ac:dyDescent="0.3">
      <c r="A255" s="188">
        <v>2271</v>
      </c>
      <c r="B255" s="189" t="s">
        <v>15</v>
      </c>
      <c r="C255" s="67">
        <v>21355881</v>
      </c>
      <c r="D255" s="67">
        <v>16966778</v>
      </c>
      <c r="E255" s="67">
        <v>16594313.5</v>
      </c>
      <c r="F255" s="68">
        <f t="shared" si="74"/>
        <v>97.804742302869769</v>
      </c>
      <c r="G255" s="67">
        <f t="shared" si="75"/>
        <v>-372464.5</v>
      </c>
      <c r="H255" s="67">
        <v>463555</v>
      </c>
      <c r="I255" s="67">
        <v>463555</v>
      </c>
      <c r="J255" s="67">
        <v>285468.17</v>
      </c>
      <c r="K255" s="69">
        <f t="shared" si="80"/>
        <v>61.58237318117591</v>
      </c>
      <c r="L255" s="67">
        <f t="shared" si="81"/>
        <v>-178086.83000000002</v>
      </c>
      <c r="M255" s="67">
        <f t="shared" si="73"/>
        <v>21819436</v>
      </c>
      <c r="N255" s="67">
        <f t="shared" si="73"/>
        <v>17430333</v>
      </c>
      <c r="O255" s="67">
        <f t="shared" si="73"/>
        <v>16879781.670000002</v>
      </c>
      <c r="P255" s="70">
        <f t="shared" si="76"/>
        <v>96.841418176003884</v>
      </c>
      <c r="Q255" s="67">
        <f t="shared" si="77"/>
        <v>-550551.32999999821</v>
      </c>
      <c r="R255" s="15"/>
      <c r="S255" s="15"/>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c r="AP255" s="13"/>
      <c r="AQ255" s="13"/>
      <c r="AR255" s="13"/>
      <c r="AS255" s="13"/>
      <c r="AT255" s="13"/>
      <c r="AU255" s="13"/>
      <c r="AV255" s="13"/>
      <c r="AW255" s="13"/>
      <c r="AX255" s="13"/>
      <c r="AY255" s="13"/>
      <c r="AZ255" s="13"/>
      <c r="BA255" s="13"/>
      <c r="BB255" s="13"/>
      <c r="BC255" s="13"/>
      <c r="BD255" s="13"/>
      <c r="BE255" s="13"/>
      <c r="BF255" s="13"/>
      <c r="BG255" s="13"/>
      <c r="BH255" s="13"/>
      <c r="BI255" s="13"/>
      <c r="BJ255" s="13"/>
      <c r="BK255" s="13"/>
      <c r="BL255" s="13"/>
      <c r="BM255" s="13"/>
      <c r="BN255" s="13"/>
      <c r="BO255" s="13"/>
      <c r="BP255" s="13"/>
      <c r="BQ255" s="13"/>
      <c r="BR255" s="13"/>
      <c r="BS255" s="13"/>
      <c r="BT255" s="13"/>
      <c r="BU255" s="13"/>
      <c r="BV255" s="13"/>
      <c r="BW255" s="13"/>
      <c r="BX255" s="13"/>
      <c r="BY255" s="13"/>
      <c r="BZ255" s="13"/>
      <c r="CA255" s="13"/>
      <c r="CB255" s="13"/>
      <c r="CC255" s="13"/>
      <c r="CD255" s="13"/>
      <c r="CE255" s="13"/>
      <c r="CF255" s="13"/>
      <c r="CG255" s="13"/>
      <c r="CH255" s="13"/>
      <c r="CI255" s="13"/>
      <c r="CJ255" s="13"/>
      <c r="CK255" s="13"/>
      <c r="CL255" s="13"/>
      <c r="CM255" s="13"/>
      <c r="CN255" s="13"/>
      <c r="CO255" s="13"/>
      <c r="CP255" s="13"/>
      <c r="CQ255" s="13"/>
      <c r="CR255" s="13"/>
      <c r="CS255" s="13"/>
      <c r="CT255" s="13"/>
      <c r="CU255" s="13"/>
      <c r="CV255" s="13"/>
      <c r="CW255" s="13"/>
      <c r="CX255" s="13"/>
      <c r="CY255" s="13"/>
      <c r="CZ255" s="13"/>
      <c r="DA255" s="13"/>
      <c r="DB255" s="13"/>
      <c r="DC255" s="13"/>
      <c r="DD255" s="13"/>
      <c r="DE255" s="13"/>
      <c r="DF255" s="13"/>
      <c r="DG255" s="13"/>
      <c r="DH255" s="13"/>
      <c r="DI255" s="13"/>
      <c r="DJ255" s="13"/>
      <c r="DK255" s="13"/>
      <c r="DL255" s="13"/>
      <c r="DM255" s="13"/>
      <c r="DN255" s="13"/>
      <c r="DO255" s="13"/>
      <c r="DP255" s="13"/>
      <c r="DQ255" s="13"/>
      <c r="DR255" s="13"/>
      <c r="DS255" s="13"/>
      <c r="DT255" s="13"/>
      <c r="DU255" s="13"/>
      <c r="DV255" s="13"/>
      <c r="DW255" s="13"/>
      <c r="DX255" s="13"/>
      <c r="DY255" s="13"/>
      <c r="DZ255" s="13"/>
      <c r="EA255" s="13"/>
      <c r="EB255" s="13"/>
      <c r="EC255" s="13"/>
      <c r="ED255" s="13"/>
      <c r="EE255" s="13"/>
      <c r="EF255" s="13"/>
      <c r="EG255" s="13"/>
      <c r="EH255" s="13"/>
      <c r="EI255" s="13"/>
      <c r="EJ255" s="13"/>
      <c r="EK255" s="13"/>
      <c r="EL255" s="13"/>
      <c r="EM255" s="13"/>
      <c r="EN255" s="13"/>
      <c r="EO255" s="13"/>
      <c r="EP255" s="13"/>
      <c r="EQ255" s="13"/>
      <c r="ER255" s="13"/>
      <c r="ES255" s="13"/>
      <c r="ET255" s="13"/>
      <c r="EU255" s="13"/>
      <c r="EV255" s="13"/>
      <c r="EW255" s="13"/>
      <c r="EX255" s="13"/>
      <c r="EY255" s="13"/>
      <c r="EZ255" s="13"/>
      <c r="FA255" s="13"/>
      <c r="FB255" s="13"/>
      <c r="FC255" s="13"/>
      <c r="FD255" s="13"/>
      <c r="FE255" s="13"/>
      <c r="FF255" s="13"/>
      <c r="FG255" s="13"/>
      <c r="FH255" s="13"/>
      <c r="FI255" s="13"/>
      <c r="FJ255" s="13"/>
      <c r="FK255" s="13"/>
      <c r="FL255" s="13"/>
      <c r="FM255" s="13"/>
      <c r="FN255" s="13"/>
      <c r="FO255" s="13"/>
      <c r="FP255" s="13"/>
      <c r="FQ255" s="13"/>
      <c r="FR255" s="13"/>
      <c r="FS255" s="13"/>
      <c r="FT255" s="13"/>
      <c r="FU255" s="13"/>
      <c r="FV255" s="13"/>
      <c r="FW255" s="13"/>
      <c r="FX255" s="13"/>
      <c r="FY255" s="13"/>
      <c r="FZ255" s="13"/>
      <c r="GA255" s="13"/>
      <c r="GB255" s="13"/>
      <c r="GC255" s="13"/>
      <c r="GD255" s="13"/>
      <c r="GE255" s="13"/>
      <c r="GF255" s="13"/>
      <c r="GG255" s="13"/>
      <c r="GH255" s="13"/>
      <c r="GI255" s="13"/>
      <c r="GJ255" s="13"/>
      <c r="GK255" s="13"/>
      <c r="GL255" s="13"/>
      <c r="GM255" s="13"/>
      <c r="GN255" s="13"/>
      <c r="GO255" s="13"/>
      <c r="GP255" s="13"/>
      <c r="GQ255" s="13"/>
      <c r="GR255" s="13"/>
      <c r="GS255" s="13"/>
      <c r="GT255" s="13"/>
      <c r="GU255" s="13"/>
      <c r="GV255" s="13"/>
      <c r="GW255" s="13"/>
      <c r="GX255" s="13"/>
      <c r="GY255" s="13"/>
      <c r="GZ255" s="13"/>
      <c r="HA255" s="13"/>
      <c r="HB255" s="13"/>
      <c r="HC255" s="13"/>
      <c r="HD255" s="13"/>
      <c r="HE255" s="13"/>
      <c r="HF255" s="13"/>
      <c r="HG255" s="13"/>
      <c r="HH255" s="13"/>
      <c r="HI255" s="13"/>
      <c r="HJ255" s="13"/>
      <c r="HK255" s="13"/>
      <c r="HL255" s="13"/>
      <c r="HM255" s="13"/>
      <c r="HN255" s="13"/>
      <c r="HO255" s="13"/>
      <c r="HP255" s="13"/>
      <c r="HQ255" s="13"/>
      <c r="HR255" s="13"/>
      <c r="HS255" s="13"/>
      <c r="HT255" s="13"/>
      <c r="HU255" s="13"/>
      <c r="HV255" s="13"/>
      <c r="HW255" s="13"/>
      <c r="HX255" s="13"/>
      <c r="HY255" s="13"/>
      <c r="HZ255" s="13"/>
      <c r="IA255" s="13"/>
      <c r="IB255" s="13"/>
      <c r="IC255" s="13"/>
      <c r="ID255" s="13"/>
      <c r="IE255" s="13"/>
      <c r="IF255" s="13"/>
      <c r="IG255" s="13"/>
      <c r="IH255" s="13"/>
      <c r="II255" s="13"/>
      <c r="IJ255" s="13"/>
    </row>
    <row r="256" spans="1:244" s="7" customFormat="1" ht="21" customHeight="1" x14ac:dyDescent="0.3">
      <c r="A256" s="188">
        <v>2272</v>
      </c>
      <c r="B256" s="189" t="s">
        <v>23</v>
      </c>
      <c r="C256" s="67">
        <v>1019428</v>
      </c>
      <c r="D256" s="67">
        <v>638883.69999999995</v>
      </c>
      <c r="E256" s="67">
        <v>572119.88</v>
      </c>
      <c r="F256" s="68">
        <f t="shared" si="74"/>
        <v>89.54992590983305</v>
      </c>
      <c r="G256" s="67">
        <f t="shared" si="75"/>
        <v>-66763.819999999949</v>
      </c>
      <c r="H256" s="67">
        <v>95282</v>
      </c>
      <c r="I256" s="67">
        <v>95282</v>
      </c>
      <c r="J256" s="67">
        <v>85290</v>
      </c>
      <c r="K256" s="69">
        <f t="shared" si="80"/>
        <v>89.513234398942089</v>
      </c>
      <c r="L256" s="67">
        <f t="shared" si="81"/>
        <v>-9992</v>
      </c>
      <c r="M256" s="67">
        <f t="shared" si="73"/>
        <v>1114710</v>
      </c>
      <c r="N256" s="67">
        <f t="shared" si="73"/>
        <v>734165.7</v>
      </c>
      <c r="O256" s="67">
        <f t="shared" si="73"/>
        <v>657409.88</v>
      </c>
      <c r="P256" s="70">
        <f t="shared" si="76"/>
        <v>89.545163986822047</v>
      </c>
      <c r="Q256" s="67">
        <f t="shared" si="77"/>
        <v>-76755.819999999949</v>
      </c>
      <c r="R256" s="15"/>
      <c r="S256" s="15"/>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c r="BU256" s="6"/>
      <c r="BV256" s="6"/>
      <c r="BW256" s="6"/>
      <c r="BX256" s="6"/>
      <c r="BY256" s="6"/>
      <c r="BZ256" s="6"/>
      <c r="CA256" s="6"/>
      <c r="CB256" s="6"/>
      <c r="CC256" s="6"/>
      <c r="CD256" s="6"/>
      <c r="CE256" s="6"/>
      <c r="CF256" s="6"/>
      <c r="CG256" s="6"/>
      <c r="CH256" s="6"/>
      <c r="CI256" s="6"/>
      <c r="CJ256" s="6"/>
      <c r="CK256" s="6"/>
      <c r="CL256" s="6"/>
      <c r="CM256" s="6"/>
      <c r="CN256" s="6"/>
      <c r="CO256" s="6"/>
      <c r="CP256" s="6"/>
      <c r="CQ256" s="6"/>
      <c r="CR256" s="6"/>
      <c r="CS256" s="6"/>
      <c r="CT256" s="6"/>
      <c r="CU256" s="6"/>
      <c r="CV256" s="6"/>
      <c r="CW256" s="6"/>
      <c r="CX256" s="6"/>
      <c r="CY256" s="6"/>
      <c r="CZ256" s="6"/>
      <c r="DA256" s="6"/>
      <c r="DB256" s="6"/>
      <c r="DC256" s="6"/>
      <c r="DD256" s="6"/>
      <c r="DE256" s="6"/>
      <c r="DF256" s="6"/>
      <c r="DG256" s="6"/>
      <c r="DH256" s="6"/>
      <c r="DI256" s="6"/>
      <c r="DJ256" s="6"/>
      <c r="DK256" s="6"/>
      <c r="DL256" s="6"/>
      <c r="DM256" s="6"/>
      <c r="DN256" s="6"/>
      <c r="DO256" s="6"/>
      <c r="DP256" s="6"/>
      <c r="DQ256" s="6"/>
      <c r="DR256" s="6"/>
      <c r="DS256" s="6"/>
      <c r="DT256" s="6"/>
      <c r="DU256" s="6"/>
      <c r="DV256" s="6"/>
      <c r="DW256" s="6"/>
      <c r="DX256" s="6"/>
      <c r="DY256" s="6"/>
      <c r="DZ256" s="6"/>
      <c r="EA256" s="6"/>
      <c r="EB256" s="6"/>
      <c r="EC256" s="6"/>
      <c r="ED256" s="6"/>
      <c r="EE256" s="6"/>
      <c r="EF256" s="6"/>
      <c r="EG256" s="6"/>
      <c r="EH256" s="6"/>
      <c r="EI256" s="6"/>
      <c r="EJ256" s="6"/>
      <c r="EK256" s="6"/>
      <c r="EL256" s="6"/>
      <c r="EM256" s="6"/>
      <c r="EN256" s="6"/>
      <c r="EO256" s="6"/>
      <c r="EP256" s="6"/>
      <c r="EQ256" s="6"/>
      <c r="ER256" s="6"/>
      <c r="ES256" s="6"/>
      <c r="ET256" s="6"/>
      <c r="EU256" s="6"/>
      <c r="EV256" s="6"/>
      <c r="EW256" s="6"/>
      <c r="EX256" s="6"/>
      <c r="EY256" s="6"/>
      <c r="EZ256" s="6"/>
      <c r="FA256" s="6"/>
      <c r="FB256" s="6"/>
      <c r="FC256" s="6"/>
      <c r="FD256" s="6"/>
      <c r="FE256" s="6"/>
      <c r="FF256" s="6"/>
      <c r="FG256" s="6"/>
      <c r="FH256" s="6"/>
      <c r="FI256" s="6"/>
      <c r="FJ256" s="6"/>
      <c r="FK256" s="6"/>
      <c r="FL256" s="6"/>
      <c r="FM256" s="6"/>
      <c r="FN256" s="6"/>
      <c r="FO256" s="6"/>
      <c r="FP256" s="6"/>
      <c r="FQ256" s="6"/>
      <c r="FR256" s="6"/>
      <c r="FS256" s="6"/>
      <c r="FT256" s="6"/>
      <c r="FU256" s="6"/>
      <c r="FV256" s="6"/>
      <c r="FW256" s="6"/>
      <c r="FX256" s="6"/>
      <c r="FY256" s="6"/>
      <c r="FZ256" s="6"/>
      <c r="GA256" s="6"/>
      <c r="GB256" s="6"/>
      <c r="GC256" s="6"/>
      <c r="GD256" s="6"/>
      <c r="GE256" s="6"/>
      <c r="GF256" s="6"/>
      <c r="GG256" s="6"/>
      <c r="GH256" s="6"/>
      <c r="GI256" s="6"/>
      <c r="GJ256" s="6"/>
      <c r="GK256" s="6"/>
      <c r="GL256" s="6"/>
      <c r="GM256" s="6"/>
      <c r="GN256" s="6"/>
      <c r="GO256" s="6"/>
      <c r="GP256" s="6"/>
      <c r="GQ256" s="6"/>
      <c r="GR256" s="6"/>
      <c r="GS256" s="6"/>
      <c r="GT256" s="6"/>
      <c r="GU256" s="6"/>
      <c r="GV256" s="6"/>
      <c r="GW256" s="6"/>
      <c r="GX256" s="6"/>
      <c r="GY256" s="6"/>
      <c r="GZ256" s="6"/>
      <c r="HA256" s="6"/>
      <c r="HB256" s="6"/>
      <c r="HC256" s="6"/>
      <c r="HD256" s="6"/>
      <c r="HE256" s="6"/>
      <c r="HF256" s="6"/>
      <c r="HG256" s="6"/>
      <c r="HH256" s="6"/>
      <c r="HI256" s="6"/>
      <c r="HJ256" s="6"/>
      <c r="HK256" s="6"/>
      <c r="HL256" s="6"/>
      <c r="HM256" s="6"/>
      <c r="HN256" s="6"/>
      <c r="HO256" s="6"/>
      <c r="HP256" s="6"/>
      <c r="HQ256" s="6"/>
      <c r="HR256" s="6"/>
      <c r="HS256" s="6"/>
      <c r="HT256" s="6"/>
      <c r="HU256" s="6"/>
      <c r="HV256" s="6"/>
      <c r="HW256" s="6"/>
      <c r="HX256" s="6"/>
      <c r="HY256" s="6"/>
      <c r="HZ256" s="6"/>
      <c r="IA256" s="6"/>
      <c r="IB256" s="6"/>
      <c r="IC256" s="6"/>
      <c r="ID256" s="6"/>
      <c r="IE256" s="6"/>
      <c r="IF256" s="6"/>
      <c r="IG256" s="6"/>
      <c r="IH256" s="6"/>
      <c r="II256" s="6"/>
      <c r="IJ256" s="6"/>
    </row>
    <row r="257" spans="1:244" s="7" customFormat="1" ht="20.25" customHeight="1" x14ac:dyDescent="0.3">
      <c r="A257" s="188">
        <v>2273</v>
      </c>
      <c r="B257" s="189" t="s">
        <v>16</v>
      </c>
      <c r="C257" s="67">
        <v>15290456</v>
      </c>
      <c r="D257" s="67">
        <v>8223111</v>
      </c>
      <c r="E257" s="67">
        <v>6439008.1799999997</v>
      </c>
      <c r="F257" s="68">
        <f t="shared" si="74"/>
        <v>78.303797431410089</v>
      </c>
      <c r="G257" s="67">
        <f t="shared" si="75"/>
        <v>-1784102.8200000003</v>
      </c>
      <c r="H257" s="67">
        <v>779199</v>
      </c>
      <c r="I257" s="67">
        <v>779199</v>
      </c>
      <c r="J257" s="67">
        <v>520511.47</v>
      </c>
      <c r="K257" s="69">
        <f t="shared" si="80"/>
        <v>66.800839066785244</v>
      </c>
      <c r="L257" s="67">
        <f t="shared" si="81"/>
        <v>-258687.53000000003</v>
      </c>
      <c r="M257" s="67">
        <f t="shared" si="73"/>
        <v>16069655</v>
      </c>
      <c r="N257" s="67">
        <f t="shared" si="73"/>
        <v>9002310</v>
      </c>
      <c r="O257" s="67">
        <f t="shared" si="73"/>
        <v>6959519.6499999994</v>
      </c>
      <c r="P257" s="70">
        <f t="shared" si="76"/>
        <v>77.308153684998629</v>
      </c>
      <c r="Q257" s="67">
        <f t="shared" si="77"/>
        <v>-2042790.3500000006</v>
      </c>
      <c r="R257" s="15"/>
      <c r="S257" s="15"/>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c r="BQ257" s="6"/>
      <c r="BR257" s="6"/>
      <c r="BS257" s="6"/>
      <c r="BT257" s="6"/>
      <c r="BU257" s="6"/>
      <c r="BV257" s="6"/>
      <c r="BW257" s="6"/>
      <c r="BX257" s="6"/>
      <c r="BY257" s="6"/>
      <c r="BZ257" s="6"/>
      <c r="CA257" s="6"/>
      <c r="CB257" s="6"/>
      <c r="CC257" s="6"/>
      <c r="CD257" s="6"/>
      <c r="CE257" s="6"/>
      <c r="CF257" s="6"/>
      <c r="CG257" s="6"/>
      <c r="CH257" s="6"/>
      <c r="CI257" s="6"/>
      <c r="CJ257" s="6"/>
      <c r="CK257" s="6"/>
      <c r="CL257" s="6"/>
      <c r="CM257" s="6"/>
      <c r="CN257" s="6"/>
      <c r="CO257" s="6"/>
      <c r="CP257" s="6"/>
      <c r="CQ257" s="6"/>
      <c r="CR257" s="6"/>
      <c r="CS257" s="6"/>
      <c r="CT257" s="6"/>
      <c r="CU257" s="6"/>
      <c r="CV257" s="6"/>
      <c r="CW257" s="6"/>
      <c r="CX257" s="6"/>
      <c r="CY257" s="6"/>
      <c r="CZ257" s="6"/>
      <c r="DA257" s="6"/>
      <c r="DB257" s="6"/>
      <c r="DC257" s="6"/>
      <c r="DD257" s="6"/>
      <c r="DE257" s="6"/>
      <c r="DF257" s="6"/>
      <c r="DG257" s="6"/>
      <c r="DH257" s="6"/>
      <c r="DI257" s="6"/>
      <c r="DJ257" s="6"/>
      <c r="DK257" s="6"/>
      <c r="DL257" s="6"/>
      <c r="DM257" s="6"/>
      <c r="DN257" s="6"/>
      <c r="DO257" s="6"/>
      <c r="DP257" s="6"/>
      <c r="DQ257" s="6"/>
      <c r="DR257" s="6"/>
      <c r="DS257" s="6"/>
      <c r="DT257" s="6"/>
      <c r="DU257" s="6"/>
      <c r="DV257" s="6"/>
      <c r="DW257" s="6"/>
      <c r="DX257" s="6"/>
      <c r="DY257" s="6"/>
      <c r="DZ257" s="6"/>
      <c r="EA257" s="6"/>
      <c r="EB257" s="6"/>
      <c r="EC257" s="6"/>
      <c r="ED257" s="6"/>
      <c r="EE257" s="6"/>
      <c r="EF257" s="6"/>
      <c r="EG257" s="6"/>
      <c r="EH257" s="6"/>
      <c r="EI257" s="6"/>
      <c r="EJ257" s="6"/>
      <c r="EK257" s="6"/>
      <c r="EL257" s="6"/>
      <c r="EM257" s="6"/>
      <c r="EN257" s="6"/>
      <c r="EO257" s="6"/>
      <c r="EP257" s="6"/>
      <c r="EQ257" s="6"/>
      <c r="ER257" s="6"/>
      <c r="ES257" s="6"/>
      <c r="ET257" s="6"/>
      <c r="EU257" s="6"/>
      <c r="EV257" s="6"/>
      <c r="EW257" s="6"/>
      <c r="EX257" s="6"/>
      <c r="EY257" s="6"/>
      <c r="EZ257" s="6"/>
      <c r="FA257" s="6"/>
      <c r="FB257" s="6"/>
      <c r="FC257" s="6"/>
      <c r="FD257" s="6"/>
      <c r="FE257" s="6"/>
      <c r="FF257" s="6"/>
      <c r="FG257" s="6"/>
      <c r="FH257" s="6"/>
      <c r="FI257" s="6"/>
      <c r="FJ257" s="6"/>
      <c r="FK257" s="6"/>
      <c r="FL257" s="6"/>
      <c r="FM257" s="6"/>
      <c r="FN257" s="6"/>
      <c r="FO257" s="6"/>
      <c r="FP257" s="6"/>
      <c r="FQ257" s="6"/>
      <c r="FR257" s="6"/>
      <c r="FS257" s="6"/>
      <c r="FT257" s="6"/>
      <c r="FU257" s="6"/>
      <c r="FV257" s="6"/>
      <c r="FW257" s="6"/>
      <c r="FX257" s="6"/>
      <c r="FY257" s="6"/>
      <c r="FZ257" s="6"/>
      <c r="GA257" s="6"/>
      <c r="GB257" s="6"/>
      <c r="GC257" s="6"/>
      <c r="GD257" s="6"/>
      <c r="GE257" s="6"/>
      <c r="GF257" s="6"/>
      <c r="GG257" s="6"/>
      <c r="GH257" s="6"/>
      <c r="GI257" s="6"/>
      <c r="GJ257" s="6"/>
      <c r="GK257" s="6"/>
      <c r="GL257" s="6"/>
      <c r="GM257" s="6"/>
      <c r="GN257" s="6"/>
      <c r="GO257" s="6"/>
      <c r="GP257" s="6"/>
      <c r="GQ257" s="6"/>
      <c r="GR257" s="6"/>
      <c r="GS257" s="6"/>
      <c r="GT257" s="6"/>
      <c r="GU257" s="6"/>
      <c r="GV257" s="6"/>
      <c r="GW257" s="6"/>
      <c r="GX257" s="6"/>
      <c r="GY257" s="6"/>
      <c r="GZ257" s="6"/>
      <c r="HA257" s="6"/>
      <c r="HB257" s="6"/>
      <c r="HC257" s="6"/>
      <c r="HD257" s="6"/>
      <c r="HE257" s="6"/>
      <c r="HF257" s="6"/>
      <c r="HG257" s="6"/>
      <c r="HH257" s="6"/>
      <c r="HI257" s="6"/>
      <c r="HJ257" s="6"/>
      <c r="HK257" s="6"/>
      <c r="HL257" s="6"/>
      <c r="HM257" s="6"/>
      <c r="HN257" s="6"/>
      <c r="HO257" s="6"/>
      <c r="HP257" s="6"/>
      <c r="HQ257" s="6"/>
      <c r="HR257" s="6"/>
      <c r="HS257" s="6"/>
      <c r="HT257" s="6"/>
      <c r="HU257" s="6"/>
      <c r="HV257" s="6"/>
      <c r="HW257" s="6"/>
      <c r="HX257" s="6"/>
      <c r="HY257" s="6"/>
      <c r="HZ257" s="6"/>
      <c r="IA257" s="6"/>
      <c r="IB257" s="6"/>
      <c r="IC257" s="6"/>
      <c r="ID257" s="6"/>
      <c r="IE257" s="6"/>
      <c r="IF257" s="6"/>
      <c r="IG257" s="6"/>
      <c r="IH257" s="6"/>
      <c r="II257" s="6"/>
      <c r="IJ257" s="6"/>
    </row>
    <row r="258" spans="1:244" s="14" customFormat="1" ht="21" customHeight="1" x14ac:dyDescent="0.3">
      <c r="A258" s="56">
        <v>2274</v>
      </c>
      <c r="B258" s="48" t="s">
        <v>17</v>
      </c>
      <c r="C258" s="67">
        <v>706402</v>
      </c>
      <c r="D258" s="67">
        <v>452832</v>
      </c>
      <c r="E258" s="67">
        <v>303211.78000000003</v>
      </c>
      <c r="F258" s="68">
        <f t="shared" si="74"/>
        <v>66.959000247332341</v>
      </c>
      <c r="G258" s="67">
        <f t="shared" si="75"/>
        <v>-149620.21999999997</v>
      </c>
      <c r="H258" s="67">
        <v>0</v>
      </c>
      <c r="I258" s="67">
        <v>0</v>
      </c>
      <c r="J258" s="67">
        <v>81723.899999999994</v>
      </c>
      <c r="K258" s="69">
        <v>0</v>
      </c>
      <c r="L258" s="67">
        <f t="shared" si="81"/>
        <v>81723.899999999994</v>
      </c>
      <c r="M258" s="67">
        <f t="shared" si="73"/>
        <v>706402</v>
      </c>
      <c r="N258" s="67">
        <f t="shared" si="73"/>
        <v>452832</v>
      </c>
      <c r="O258" s="67">
        <f t="shared" si="73"/>
        <v>384935.68000000005</v>
      </c>
      <c r="P258" s="70">
        <f t="shared" si="76"/>
        <v>85.006289308176108</v>
      </c>
      <c r="Q258" s="67">
        <f t="shared" si="77"/>
        <v>-67896.319999999949</v>
      </c>
      <c r="R258" s="15"/>
      <c r="S258" s="15"/>
      <c r="T258" s="13"/>
      <c r="U258" s="13"/>
      <c r="V258" s="13"/>
      <c r="W258" s="13"/>
      <c r="X258" s="13"/>
      <c r="Y258" s="13"/>
      <c r="Z258" s="13"/>
      <c r="AA258" s="13"/>
      <c r="AB258" s="13"/>
      <c r="AC258" s="13"/>
      <c r="AD258" s="13"/>
      <c r="AE258" s="13"/>
      <c r="AF258" s="13"/>
      <c r="AG258" s="13"/>
      <c r="AH258" s="13"/>
      <c r="AI258" s="13"/>
      <c r="AJ258" s="13"/>
      <c r="AK258" s="13"/>
      <c r="AL258" s="13"/>
      <c r="AM258" s="13"/>
      <c r="AN258" s="13"/>
      <c r="AO258" s="13"/>
      <c r="AP258" s="13"/>
      <c r="AQ258" s="13"/>
      <c r="AR258" s="13"/>
      <c r="AS258" s="13"/>
      <c r="AT258" s="13"/>
      <c r="AU258" s="13"/>
      <c r="AV258" s="13"/>
      <c r="AW258" s="13"/>
      <c r="AX258" s="13"/>
      <c r="AY258" s="13"/>
      <c r="AZ258" s="13"/>
      <c r="BA258" s="13"/>
      <c r="BB258" s="13"/>
      <c r="BC258" s="13"/>
      <c r="BD258" s="13"/>
      <c r="BE258" s="13"/>
      <c r="BF258" s="13"/>
      <c r="BG258" s="13"/>
      <c r="BH258" s="13"/>
      <c r="BI258" s="13"/>
      <c r="BJ258" s="13"/>
      <c r="BK258" s="13"/>
      <c r="BL258" s="13"/>
      <c r="BM258" s="13"/>
      <c r="BN258" s="13"/>
      <c r="BO258" s="13"/>
      <c r="BP258" s="13"/>
      <c r="BQ258" s="13"/>
      <c r="BR258" s="13"/>
      <c r="BS258" s="13"/>
      <c r="BT258" s="13"/>
      <c r="BU258" s="13"/>
      <c r="BV258" s="13"/>
      <c r="BW258" s="13"/>
      <c r="BX258" s="13"/>
      <c r="BY258" s="13"/>
      <c r="BZ258" s="13"/>
      <c r="CA258" s="13"/>
      <c r="CB258" s="13"/>
      <c r="CC258" s="13"/>
      <c r="CD258" s="13"/>
      <c r="CE258" s="13"/>
      <c r="CF258" s="13"/>
      <c r="CG258" s="13"/>
      <c r="CH258" s="13"/>
      <c r="CI258" s="13"/>
      <c r="CJ258" s="13"/>
      <c r="CK258" s="13"/>
      <c r="CL258" s="13"/>
      <c r="CM258" s="13"/>
      <c r="CN258" s="13"/>
      <c r="CO258" s="13"/>
      <c r="CP258" s="13"/>
      <c r="CQ258" s="13"/>
      <c r="CR258" s="13"/>
      <c r="CS258" s="13"/>
      <c r="CT258" s="13"/>
      <c r="CU258" s="13"/>
      <c r="CV258" s="13"/>
      <c r="CW258" s="13"/>
      <c r="CX258" s="13"/>
      <c r="CY258" s="13"/>
      <c r="CZ258" s="13"/>
      <c r="DA258" s="13"/>
      <c r="DB258" s="13"/>
      <c r="DC258" s="13"/>
      <c r="DD258" s="13"/>
      <c r="DE258" s="13"/>
      <c r="DF258" s="13"/>
      <c r="DG258" s="13"/>
      <c r="DH258" s="13"/>
      <c r="DI258" s="13"/>
      <c r="DJ258" s="13"/>
      <c r="DK258" s="13"/>
      <c r="DL258" s="13"/>
      <c r="DM258" s="13"/>
      <c r="DN258" s="13"/>
      <c r="DO258" s="13"/>
      <c r="DP258" s="13"/>
      <c r="DQ258" s="13"/>
      <c r="DR258" s="13"/>
      <c r="DS258" s="13"/>
      <c r="DT258" s="13"/>
      <c r="DU258" s="13"/>
      <c r="DV258" s="13"/>
      <c r="DW258" s="13"/>
      <c r="DX258" s="13"/>
      <c r="DY258" s="13"/>
      <c r="DZ258" s="13"/>
      <c r="EA258" s="13"/>
      <c r="EB258" s="13"/>
      <c r="EC258" s="13"/>
      <c r="ED258" s="13"/>
      <c r="EE258" s="13"/>
      <c r="EF258" s="13"/>
      <c r="EG258" s="13"/>
      <c r="EH258" s="13"/>
      <c r="EI258" s="13"/>
      <c r="EJ258" s="13"/>
      <c r="EK258" s="13"/>
      <c r="EL258" s="13"/>
      <c r="EM258" s="13"/>
      <c r="EN258" s="13"/>
      <c r="EO258" s="13"/>
      <c r="EP258" s="13"/>
      <c r="EQ258" s="13"/>
      <c r="ER258" s="13"/>
      <c r="ES258" s="13"/>
      <c r="ET258" s="13"/>
      <c r="EU258" s="13"/>
      <c r="EV258" s="13"/>
      <c r="EW258" s="13"/>
      <c r="EX258" s="13"/>
      <c r="EY258" s="13"/>
      <c r="EZ258" s="13"/>
      <c r="FA258" s="13"/>
      <c r="FB258" s="13"/>
      <c r="FC258" s="13"/>
      <c r="FD258" s="13"/>
      <c r="FE258" s="13"/>
      <c r="FF258" s="13"/>
      <c r="FG258" s="13"/>
      <c r="FH258" s="13"/>
      <c r="FI258" s="13"/>
      <c r="FJ258" s="13"/>
      <c r="FK258" s="13"/>
      <c r="FL258" s="13"/>
      <c r="FM258" s="13"/>
      <c r="FN258" s="13"/>
      <c r="FO258" s="13"/>
      <c r="FP258" s="13"/>
      <c r="FQ258" s="13"/>
      <c r="FR258" s="13"/>
      <c r="FS258" s="13"/>
      <c r="FT258" s="13"/>
      <c r="FU258" s="13"/>
      <c r="FV258" s="13"/>
      <c r="FW258" s="13"/>
      <c r="FX258" s="13"/>
      <c r="FY258" s="13"/>
      <c r="FZ258" s="13"/>
      <c r="GA258" s="13"/>
      <c r="GB258" s="13"/>
      <c r="GC258" s="13"/>
      <c r="GD258" s="13"/>
      <c r="GE258" s="13"/>
      <c r="GF258" s="13"/>
      <c r="GG258" s="13"/>
      <c r="GH258" s="13"/>
      <c r="GI258" s="13"/>
      <c r="GJ258" s="13"/>
      <c r="GK258" s="13"/>
      <c r="GL258" s="13"/>
      <c r="GM258" s="13"/>
      <c r="GN258" s="13"/>
      <c r="GO258" s="13"/>
      <c r="GP258" s="13"/>
      <c r="GQ258" s="13"/>
      <c r="GR258" s="13"/>
      <c r="GS258" s="13"/>
      <c r="GT258" s="13"/>
      <c r="GU258" s="13"/>
      <c r="GV258" s="13"/>
      <c r="GW258" s="13"/>
      <c r="GX258" s="13"/>
      <c r="GY258" s="13"/>
      <c r="GZ258" s="13"/>
      <c r="HA258" s="13"/>
      <c r="HB258" s="13"/>
      <c r="HC258" s="13"/>
      <c r="HD258" s="13"/>
      <c r="HE258" s="13"/>
      <c r="HF258" s="13"/>
      <c r="HG258" s="13"/>
      <c r="HH258" s="13"/>
      <c r="HI258" s="13"/>
      <c r="HJ258" s="13"/>
      <c r="HK258" s="13"/>
      <c r="HL258" s="13"/>
      <c r="HM258" s="13"/>
      <c r="HN258" s="13"/>
      <c r="HO258" s="13"/>
      <c r="HP258" s="13"/>
      <c r="HQ258" s="13"/>
      <c r="HR258" s="13"/>
      <c r="HS258" s="13"/>
      <c r="HT258" s="13"/>
      <c r="HU258" s="13"/>
      <c r="HV258" s="13"/>
      <c r="HW258" s="13"/>
      <c r="HX258" s="13"/>
      <c r="HY258" s="13"/>
      <c r="HZ258" s="13"/>
      <c r="IA258" s="13"/>
      <c r="IB258" s="13"/>
      <c r="IC258" s="13"/>
      <c r="ID258" s="13"/>
      <c r="IE258" s="13"/>
      <c r="IF258" s="13"/>
      <c r="IG258" s="13"/>
      <c r="IH258" s="13"/>
      <c r="II258" s="13"/>
      <c r="IJ258" s="13"/>
    </row>
    <row r="259" spans="1:244" s="7" customFormat="1" ht="19.5" customHeight="1" x14ac:dyDescent="0.3">
      <c r="A259" s="56">
        <v>2275</v>
      </c>
      <c r="B259" s="48" t="s">
        <v>18</v>
      </c>
      <c r="C259" s="67">
        <v>5317082</v>
      </c>
      <c r="D259" s="67">
        <v>2779106</v>
      </c>
      <c r="E259" s="67">
        <v>1536873.91</v>
      </c>
      <c r="F259" s="68">
        <f t="shared" si="74"/>
        <v>55.301018025221062</v>
      </c>
      <c r="G259" s="67">
        <f t="shared" si="75"/>
        <v>-1242232.0900000001</v>
      </c>
      <c r="H259" s="67">
        <v>3943</v>
      </c>
      <c r="I259" s="67">
        <v>3943</v>
      </c>
      <c r="J259" s="67">
        <v>24710.86</v>
      </c>
      <c r="K259" s="69">
        <v>0</v>
      </c>
      <c r="L259" s="67">
        <f t="shared" si="81"/>
        <v>20767.86</v>
      </c>
      <c r="M259" s="67">
        <f t="shared" si="73"/>
        <v>5321025</v>
      </c>
      <c r="N259" s="67">
        <f t="shared" si="73"/>
        <v>2783049</v>
      </c>
      <c r="O259" s="67">
        <f t="shared" si="73"/>
        <v>1561584.77</v>
      </c>
      <c r="P259" s="70">
        <f t="shared" si="76"/>
        <v>56.110574050259267</v>
      </c>
      <c r="Q259" s="67">
        <f t="shared" si="77"/>
        <v>-1221464.23</v>
      </c>
      <c r="R259" s="15"/>
      <c r="S259" s="15"/>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c r="AW259" s="6"/>
      <c r="AX259" s="6"/>
      <c r="AY259" s="6"/>
      <c r="AZ259" s="6"/>
      <c r="BA259" s="6"/>
      <c r="BB259" s="6"/>
      <c r="BC259" s="6"/>
      <c r="BD259" s="6"/>
      <c r="BE259" s="6"/>
      <c r="BF259" s="6"/>
      <c r="BG259" s="6"/>
      <c r="BH259" s="6"/>
      <c r="BI259" s="6"/>
      <c r="BJ259" s="6"/>
      <c r="BK259" s="6"/>
      <c r="BL259" s="6"/>
      <c r="BM259" s="6"/>
      <c r="BN259" s="6"/>
      <c r="BO259" s="6"/>
      <c r="BP259" s="6"/>
      <c r="BQ259" s="6"/>
      <c r="BR259" s="6"/>
      <c r="BS259" s="6"/>
      <c r="BT259" s="6"/>
      <c r="BU259" s="6"/>
      <c r="BV259" s="6"/>
      <c r="BW259" s="6"/>
      <c r="BX259" s="6"/>
      <c r="BY259" s="6"/>
      <c r="BZ259" s="6"/>
      <c r="CA259" s="6"/>
      <c r="CB259" s="6"/>
      <c r="CC259" s="6"/>
      <c r="CD259" s="6"/>
      <c r="CE259" s="6"/>
      <c r="CF259" s="6"/>
      <c r="CG259" s="6"/>
      <c r="CH259" s="6"/>
      <c r="CI259" s="6"/>
      <c r="CJ259" s="6"/>
      <c r="CK259" s="6"/>
      <c r="CL259" s="6"/>
      <c r="CM259" s="6"/>
      <c r="CN259" s="6"/>
      <c r="CO259" s="6"/>
      <c r="CP259" s="6"/>
      <c r="CQ259" s="6"/>
      <c r="CR259" s="6"/>
      <c r="CS259" s="6"/>
      <c r="CT259" s="6"/>
      <c r="CU259" s="6"/>
      <c r="CV259" s="6"/>
      <c r="CW259" s="6"/>
      <c r="CX259" s="6"/>
      <c r="CY259" s="6"/>
      <c r="CZ259" s="6"/>
      <c r="DA259" s="6"/>
      <c r="DB259" s="6"/>
      <c r="DC259" s="6"/>
      <c r="DD259" s="6"/>
      <c r="DE259" s="6"/>
      <c r="DF259" s="6"/>
      <c r="DG259" s="6"/>
      <c r="DH259" s="6"/>
      <c r="DI259" s="6"/>
      <c r="DJ259" s="6"/>
      <c r="DK259" s="6"/>
      <c r="DL259" s="6"/>
      <c r="DM259" s="6"/>
      <c r="DN259" s="6"/>
      <c r="DO259" s="6"/>
      <c r="DP259" s="6"/>
      <c r="DQ259" s="6"/>
      <c r="DR259" s="6"/>
      <c r="DS259" s="6"/>
      <c r="DT259" s="6"/>
      <c r="DU259" s="6"/>
      <c r="DV259" s="6"/>
      <c r="DW259" s="6"/>
      <c r="DX259" s="6"/>
      <c r="DY259" s="6"/>
      <c r="DZ259" s="6"/>
      <c r="EA259" s="6"/>
      <c r="EB259" s="6"/>
      <c r="EC259" s="6"/>
      <c r="ED259" s="6"/>
      <c r="EE259" s="6"/>
      <c r="EF259" s="6"/>
      <c r="EG259" s="6"/>
      <c r="EH259" s="6"/>
      <c r="EI259" s="6"/>
      <c r="EJ259" s="6"/>
      <c r="EK259" s="6"/>
      <c r="EL259" s="6"/>
      <c r="EM259" s="6"/>
      <c r="EN259" s="6"/>
      <c r="EO259" s="6"/>
      <c r="EP259" s="6"/>
      <c r="EQ259" s="6"/>
      <c r="ER259" s="6"/>
      <c r="ES259" s="6"/>
      <c r="ET259" s="6"/>
      <c r="EU259" s="6"/>
      <c r="EV259" s="6"/>
      <c r="EW259" s="6"/>
      <c r="EX259" s="6"/>
      <c r="EY259" s="6"/>
      <c r="EZ259" s="6"/>
      <c r="FA259" s="6"/>
      <c r="FB259" s="6"/>
      <c r="FC259" s="6"/>
      <c r="FD259" s="6"/>
      <c r="FE259" s="6"/>
      <c r="FF259" s="6"/>
      <c r="FG259" s="6"/>
      <c r="FH259" s="6"/>
      <c r="FI259" s="6"/>
      <c r="FJ259" s="6"/>
      <c r="FK259" s="6"/>
      <c r="FL259" s="6"/>
      <c r="FM259" s="6"/>
      <c r="FN259" s="6"/>
      <c r="FO259" s="6"/>
      <c r="FP259" s="6"/>
      <c r="FQ259" s="6"/>
      <c r="FR259" s="6"/>
      <c r="FS259" s="6"/>
      <c r="FT259" s="6"/>
      <c r="FU259" s="6"/>
      <c r="FV259" s="6"/>
      <c r="FW259" s="6"/>
      <c r="FX259" s="6"/>
      <c r="FY259" s="6"/>
      <c r="FZ259" s="6"/>
      <c r="GA259" s="6"/>
      <c r="GB259" s="6"/>
      <c r="GC259" s="6"/>
      <c r="GD259" s="6"/>
      <c r="GE259" s="6"/>
      <c r="GF259" s="6"/>
      <c r="GG259" s="6"/>
      <c r="GH259" s="6"/>
      <c r="GI259" s="6"/>
      <c r="GJ259" s="6"/>
      <c r="GK259" s="6"/>
      <c r="GL259" s="6"/>
      <c r="GM259" s="6"/>
      <c r="GN259" s="6"/>
      <c r="GO259" s="6"/>
      <c r="GP259" s="6"/>
      <c r="GQ259" s="6"/>
      <c r="GR259" s="6"/>
      <c r="GS259" s="6"/>
      <c r="GT259" s="6"/>
      <c r="GU259" s="6"/>
      <c r="GV259" s="6"/>
      <c r="GW259" s="6"/>
      <c r="GX259" s="6"/>
      <c r="GY259" s="6"/>
      <c r="GZ259" s="6"/>
      <c r="HA259" s="6"/>
      <c r="HB259" s="6"/>
      <c r="HC259" s="6"/>
      <c r="HD259" s="6"/>
      <c r="HE259" s="6"/>
      <c r="HF259" s="6"/>
      <c r="HG259" s="6"/>
      <c r="HH259" s="6"/>
      <c r="HI259" s="6"/>
      <c r="HJ259" s="6"/>
      <c r="HK259" s="6"/>
      <c r="HL259" s="6"/>
      <c r="HM259" s="6"/>
      <c r="HN259" s="6"/>
      <c r="HO259" s="6"/>
      <c r="HP259" s="6"/>
      <c r="HQ259" s="6"/>
      <c r="HR259" s="6"/>
      <c r="HS259" s="6"/>
      <c r="HT259" s="6"/>
      <c r="HU259" s="6"/>
      <c r="HV259" s="6"/>
      <c r="HW259" s="6"/>
      <c r="HX259" s="6"/>
      <c r="HY259" s="6"/>
      <c r="HZ259" s="6"/>
      <c r="IA259" s="6"/>
      <c r="IB259" s="6"/>
      <c r="IC259" s="6"/>
      <c r="ID259" s="6"/>
      <c r="IE259" s="6"/>
      <c r="IF259" s="6"/>
      <c r="IG259" s="6"/>
      <c r="IH259" s="6"/>
      <c r="II259" s="6"/>
      <c r="IJ259" s="6"/>
    </row>
    <row r="260" spans="1:244" s="14" customFormat="1" ht="21" customHeight="1" x14ac:dyDescent="0.3">
      <c r="A260" s="57">
        <v>2730</v>
      </c>
      <c r="B260" s="187" t="s">
        <v>24</v>
      </c>
      <c r="C260" s="71">
        <v>21253044</v>
      </c>
      <c r="D260" s="71">
        <v>10153291.5</v>
      </c>
      <c r="E260" s="71">
        <v>9487798.3200000003</v>
      </c>
      <c r="F260" s="72">
        <f t="shared" si="74"/>
        <v>93.445542462757032</v>
      </c>
      <c r="G260" s="71">
        <f t="shared" si="75"/>
        <v>-665493.1799999997</v>
      </c>
      <c r="H260" s="71">
        <v>0</v>
      </c>
      <c r="I260" s="71">
        <v>0</v>
      </c>
      <c r="J260" s="71">
        <v>0</v>
      </c>
      <c r="K260" s="73">
        <v>0</v>
      </c>
      <c r="L260" s="71">
        <f t="shared" si="81"/>
        <v>0</v>
      </c>
      <c r="M260" s="71">
        <f t="shared" si="73"/>
        <v>21253044</v>
      </c>
      <c r="N260" s="71">
        <f t="shared" si="73"/>
        <v>10153291.5</v>
      </c>
      <c r="O260" s="71">
        <f t="shared" si="73"/>
        <v>9487798.3200000003</v>
      </c>
      <c r="P260" s="74">
        <f t="shared" si="76"/>
        <v>93.445542462757032</v>
      </c>
      <c r="Q260" s="71">
        <f t="shared" si="77"/>
        <v>-665493.1799999997</v>
      </c>
      <c r="R260" s="15"/>
      <c r="S260" s="15"/>
      <c r="T260" s="13"/>
      <c r="U260" s="13"/>
      <c r="V260" s="13"/>
      <c r="W260" s="13"/>
      <c r="X260" s="13"/>
      <c r="Y260" s="13"/>
      <c r="Z260" s="13"/>
      <c r="AA260" s="13"/>
      <c r="AB260" s="13"/>
      <c r="AC260" s="13"/>
      <c r="AD260" s="13"/>
      <c r="AE260" s="13"/>
      <c r="AF260" s="13"/>
      <c r="AG260" s="13"/>
      <c r="AH260" s="13"/>
      <c r="AI260" s="13"/>
      <c r="AJ260" s="13"/>
      <c r="AK260" s="13"/>
      <c r="AL260" s="13"/>
      <c r="AM260" s="13"/>
      <c r="AN260" s="13"/>
      <c r="AO260" s="13"/>
      <c r="AP260" s="13"/>
      <c r="AQ260" s="13"/>
      <c r="AR260" s="13"/>
      <c r="AS260" s="13"/>
      <c r="AT260" s="13"/>
      <c r="AU260" s="13"/>
      <c r="AV260" s="13"/>
      <c r="AW260" s="13"/>
      <c r="AX260" s="13"/>
      <c r="AY260" s="13"/>
      <c r="AZ260" s="13"/>
      <c r="BA260" s="13"/>
      <c r="BB260" s="13"/>
      <c r="BC260" s="13"/>
      <c r="BD260" s="13"/>
      <c r="BE260" s="13"/>
      <c r="BF260" s="13"/>
      <c r="BG260" s="13"/>
      <c r="BH260" s="13"/>
      <c r="BI260" s="13"/>
      <c r="BJ260" s="13"/>
      <c r="BK260" s="13"/>
      <c r="BL260" s="13"/>
      <c r="BM260" s="13"/>
      <c r="BN260" s="13"/>
      <c r="BO260" s="13"/>
      <c r="BP260" s="13"/>
      <c r="BQ260" s="13"/>
      <c r="BR260" s="13"/>
      <c r="BS260" s="13"/>
      <c r="BT260" s="13"/>
      <c r="BU260" s="13"/>
      <c r="BV260" s="13"/>
      <c r="BW260" s="13"/>
      <c r="BX260" s="13"/>
      <c r="BY260" s="13"/>
      <c r="BZ260" s="13"/>
      <c r="CA260" s="13"/>
      <c r="CB260" s="13"/>
      <c r="CC260" s="13"/>
      <c r="CD260" s="13"/>
      <c r="CE260" s="13"/>
      <c r="CF260" s="13"/>
      <c r="CG260" s="13"/>
      <c r="CH260" s="13"/>
      <c r="CI260" s="13"/>
      <c r="CJ260" s="13"/>
      <c r="CK260" s="13"/>
      <c r="CL260" s="13"/>
      <c r="CM260" s="13"/>
      <c r="CN260" s="13"/>
      <c r="CO260" s="13"/>
      <c r="CP260" s="13"/>
      <c r="CQ260" s="13"/>
      <c r="CR260" s="13"/>
      <c r="CS260" s="13"/>
      <c r="CT260" s="13"/>
      <c r="CU260" s="13"/>
      <c r="CV260" s="13"/>
      <c r="CW260" s="13"/>
      <c r="CX260" s="13"/>
      <c r="CY260" s="13"/>
      <c r="CZ260" s="13"/>
      <c r="DA260" s="13"/>
      <c r="DB260" s="13"/>
      <c r="DC260" s="13"/>
      <c r="DD260" s="13"/>
      <c r="DE260" s="13"/>
      <c r="DF260" s="13"/>
      <c r="DG260" s="13"/>
      <c r="DH260" s="13"/>
      <c r="DI260" s="13"/>
      <c r="DJ260" s="13"/>
      <c r="DK260" s="13"/>
      <c r="DL260" s="13"/>
      <c r="DM260" s="13"/>
      <c r="DN260" s="13"/>
      <c r="DO260" s="13"/>
      <c r="DP260" s="13"/>
      <c r="DQ260" s="13"/>
      <c r="DR260" s="13"/>
      <c r="DS260" s="13"/>
      <c r="DT260" s="13"/>
      <c r="DU260" s="13"/>
      <c r="DV260" s="13"/>
      <c r="DW260" s="13"/>
      <c r="DX260" s="13"/>
      <c r="DY260" s="13"/>
      <c r="DZ260" s="13"/>
      <c r="EA260" s="13"/>
      <c r="EB260" s="13"/>
      <c r="EC260" s="13"/>
      <c r="ED260" s="13"/>
      <c r="EE260" s="13"/>
      <c r="EF260" s="13"/>
      <c r="EG260" s="13"/>
      <c r="EH260" s="13"/>
      <c r="EI260" s="13"/>
      <c r="EJ260" s="13"/>
      <c r="EK260" s="13"/>
      <c r="EL260" s="13"/>
      <c r="EM260" s="13"/>
      <c r="EN260" s="13"/>
      <c r="EO260" s="13"/>
      <c r="EP260" s="13"/>
      <c r="EQ260" s="13"/>
      <c r="ER260" s="13"/>
      <c r="ES260" s="13"/>
      <c r="ET260" s="13"/>
      <c r="EU260" s="13"/>
      <c r="EV260" s="13"/>
      <c r="EW260" s="13"/>
      <c r="EX260" s="13"/>
      <c r="EY260" s="13"/>
      <c r="EZ260" s="13"/>
      <c r="FA260" s="13"/>
      <c r="FB260" s="13"/>
      <c r="FC260" s="13"/>
      <c r="FD260" s="13"/>
      <c r="FE260" s="13"/>
      <c r="FF260" s="13"/>
      <c r="FG260" s="13"/>
      <c r="FH260" s="13"/>
      <c r="FI260" s="13"/>
      <c r="FJ260" s="13"/>
      <c r="FK260" s="13"/>
      <c r="FL260" s="13"/>
      <c r="FM260" s="13"/>
      <c r="FN260" s="13"/>
      <c r="FO260" s="13"/>
      <c r="FP260" s="13"/>
      <c r="FQ260" s="13"/>
      <c r="FR260" s="13"/>
      <c r="FS260" s="13"/>
      <c r="FT260" s="13"/>
      <c r="FU260" s="13"/>
      <c r="FV260" s="13"/>
      <c r="FW260" s="13"/>
      <c r="FX260" s="13"/>
      <c r="FY260" s="13"/>
      <c r="FZ260" s="13"/>
      <c r="GA260" s="13"/>
      <c r="GB260" s="13"/>
      <c r="GC260" s="13"/>
      <c r="GD260" s="13"/>
      <c r="GE260" s="13"/>
      <c r="GF260" s="13"/>
      <c r="GG260" s="13"/>
      <c r="GH260" s="13"/>
      <c r="GI260" s="13"/>
      <c r="GJ260" s="13"/>
      <c r="GK260" s="13"/>
      <c r="GL260" s="13"/>
      <c r="GM260" s="13"/>
      <c r="GN260" s="13"/>
      <c r="GO260" s="13"/>
      <c r="GP260" s="13"/>
      <c r="GQ260" s="13"/>
      <c r="GR260" s="13"/>
      <c r="GS260" s="13"/>
      <c r="GT260" s="13"/>
      <c r="GU260" s="13"/>
      <c r="GV260" s="13"/>
      <c r="GW260" s="13"/>
      <c r="GX260" s="13"/>
      <c r="GY260" s="13"/>
      <c r="GZ260" s="13"/>
      <c r="HA260" s="13"/>
      <c r="HB260" s="13"/>
      <c r="HC260" s="13"/>
      <c r="HD260" s="13"/>
      <c r="HE260" s="13"/>
      <c r="HF260" s="13"/>
      <c r="HG260" s="13"/>
      <c r="HH260" s="13"/>
      <c r="HI260" s="13"/>
      <c r="HJ260" s="13"/>
      <c r="HK260" s="13"/>
      <c r="HL260" s="13"/>
      <c r="HM260" s="13"/>
      <c r="HN260" s="13"/>
      <c r="HO260" s="13"/>
      <c r="HP260" s="13"/>
      <c r="HQ260" s="13"/>
      <c r="HR260" s="13"/>
      <c r="HS260" s="13"/>
      <c r="HT260" s="13"/>
      <c r="HU260" s="13"/>
      <c r="HV260" s="13"/>
      <c r="HW260" s="13"/>
      <c r="HX260" s="13"/>
      <c r="HY260" s="13"/>
      <c r="HZ260" s="13"/>
      <c r="IA260" s="13"/>
      <c r="IB260" s="13"/>
      <c r="IC260" s="13"/>
      <c r="ID260" s="13"/>
      <c r="IE260" s="13"/>
      <c r="IF260" s="13"/>
      <c r="IG260" s="13"/>
      <c r="IH260" s="13"/>
      <c r="II260" s="13"/>
      <c r="IJ260" s="13"/>
    </row>
    <row r="261" spans="1:244" s="14" customFormat="1" ht="19.5" customHeight="1" x14ac:dyDescent="0.3">
      <c r="A261" s="56"/>
      <c r="B261" s="48"/>
      <c r="C261" s="71"/>
      <c r="D261" s="71"/>
      <c r="E261" s="71"/>
      <c r="F261" s="64"/>
      <c r="G261" s="63"/>
      <c r="H261" s="63"/>
      <c r="I261" s="63"/>
      <c r="J261" s="67"/>
      <c r="K261" s="73"/>
      <c r="L261" s="63"/>
      <c r="M261" s="63"/>
      <c r="N261" s="63"/>
      <c r="O261" s="63"/>
      <c r="P261" s="66"/>
      <c r="Q261" s="63"/>
      <c r="R261" s="15"/>
      <c r="S261" s="15"/>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c r="AP261" s="13"/>
      <c r="AQ261" s="13"/>
      <c r="AR261" s="13"/>
      <c r="AS261" s="13"/>
      <c r="AT261" s="13"/>
      <c r="AU261" s="13"/>
      <c r="AV261" s="13"/>
      <c r="AW261" s="13"/>
      <c r="AX261" s="13"/>
      <c r="AY261" s="13"/>
      <c r="AZ261" s="13"/>
      <c r="BA261" s="13"/>
      <c r="BB261" s="13"/>
      <c r="BC261" s="13"/>
      <c r="BD261" s="13"/>
      <c r="BE261" s="13"/>
      <c r="BF261" s="13"/>
      <c r="BG261" s="13"/>
      <c r="BH261" s="13"/>
      <c r="BI261" s="13"/>
      <c r="BJ261" s="13"/>
      <c r="BK261" s="13"/>
      <c r="BL261" s="13"/>
      <c r="BM261" s="13"/>
      <c r="BN261" s="13"/>
      <c r="BO261" s="13"/>
      <c r="BP261" s="13"/>
      <c r="BQ261" s="13"/>
      <c r="BR261" s="13"/>
      <c r="BS261" s="13"/>
      <c r="BT261" s="13"/>
      <c r="BU261" s="13"/>
      <c r="BV261" s="13"/>
      <c r="BW261" s="13"/>
      <c r="BX261" s="13"/>
      <c r="BY261" s="13"/>
      <c r="BZ261" s="13"/>
      <c r="CA261" s="13"/>
      <c r="CB261" s="13"/>
      <c r="CC261" s="13"/>
      <c r="CD261" s="13"/>
      <c r="CE261" s="13"/>
      <c r="CF261" s="13"/>
      <c r="CG261" s="13"/>
      <c r="CH261" s="13"/>
      <c r="CI261" s="13"/>
      <c r="CJ261" s="13"/>
      <c r="CK261" s="13"/>
      <c r="CL261" s="13"/>
      <c r="CM261" s="13"/>
      <c r="CN261" s="13"/>
      <c r="CO261" s="13"/>
      <c r="CP261" s="13"/>
      <c r="CQ261" s="13"/>
      <c r="CR261" s="13"/>
      <c r="CS261" s="13"/>
      <c r="CT261" s="13"/>
      <c r="CU261" s="13"/>
      <c r="CV261" s="13"/>
      <c r="CW261" s="13"/>
      <c r="CX261" s="13"/>
      <c r="CY261" s="13"/>
      <c r="CZ261" s="13"/>
      <c r="DA261" s="13"/>
      <c r="DB261" s="13"/>
      <c r="DC261" s="13"/>
      <c r="DD261" s="13"/>
      <c r="DE261" s="13"/>
      <c r="DF261" s="13"/>
      <c r="DG261" s="13"/>
      <c r="DH261" s="13"/>
      <c r="DI261" s="13"/>
      <c r="DJ261" s="13"/>
      <c r="DK261" s="13"/>
      <c r="DL261" s="13"/>
      <c r="DM261" s="13"/>
      <c r="DN261" s="13"/>
      <c r="DO261" s="13"/>
      <c r="DP261" s="13"/>
      <c r="DQ261" s="13"/>
      <c r="DR261" s="13"/>
      <c r="DS261" s="13"/>
      <c r="DT261" s="13"/>
      <c r="DU261" s="13"/>
      <c r="DV261" s="13"/>
      <c r="DW261" s="13"/>
      <c r="DX261" s="13"/>
      <c r="DY261" s="13"/>
      <c r="DZ261" s="13"/>
      <c r="EA261" s="13"/>
      <c r="EB261" s="13"/>
      <c r="EC261" s="13"/>
      <c r="ED261" s="13"/>
      <c r="EE261" s="13"/>
      <c r="EF261" s="13"/>
      <c r="EG261" s="13"/>
      <c r="EH261" s="13"/>
      <c r="EI261" s="13"/>
      <c r="EJ261" s="13"/>
      <c r="EK261" s="13"/>
      <c r="EL261" s="13"/>
      <c r="EM261" s="13"/>
      <c r="EN261" s="13"/>
      <c r="EO261" s="13"/>
      <c r="EP261" s="13"/>
      <c r="EQ261" s="13"/>
      <c r="ER261" s="13"/>
      <c r="ES261" s="13"/>
      <c r="ET261" s="13"/>
      <c r="EU261" s="13"/>
      <c r="EV261" s="13"/>
      <c r="EW261" s="13"/>
      <c r="EX261" s="13"/>
      <c r="EY261" s="13"/>
      <c r="EZ261" s="13"/>
      <c r="FA261" s="13"/>
      <c r="FB261" s="13"/>
      <c r="FC261" s="13"/>
      <c r="FD261" s="13"/>
      <c r="FE261" s="13"/>
      <c r="FF261" s="13"/>
      <c r="FG261" s="13"/>
      <c r="FH261" s="13"/>
      <c r="FI261" s="13"/>
      <c r="FJ261" s="13"/>
      <c r="FK261" s="13"/>
      <c r="FL261" s="13"/>
      <c r="FM261" s="13"/>
      <c r="FN261" s="13"/>
      <c r="FO261" s="13"/>
      <c r="FP261" s="13"/>
      <c r="FQ261" s="13"/>
      <c r="FR261" s="13"/>
      <c r="FS261" s="13"/>
      <c r="FT261" s="13"/>
      <c r="FU261" s="13"/>
      <c r="FV261" s="13"/>
      <c r="FW261" s="13"/>
      <c r="FX261" s="13"/>
      <c r="FY261" s="13"/>
      <c r="FZ261" s="13"/>
      <c r="GA261" s="13"/>
      <c r="GB261" s="13"/>
      <c r="GC261" s="13"/>
      <c r="GD261" s="13"/>
      <c r="GE261" s="13"/>
      <c r="GF261" s="13"/>
      <c r="GG261" s="13"/>
      <c r="GH261" s="13"/>
      <c r="GI261" s="13"/>
      <c r="GJ261" s="13"/>
      <c r="GK261" s="13"/>
      <c r="GL261" s="13"/>
      <c r="GM261" s="13"/>
      <c r="GN261" s="13"/>
      <c r="GO261" s="13"/>
      <c r="GP261" s="13"/>
      <c r="GQ261" s="13"/>
      <c r="GR261" s="13"/>
      <c r="GS261" s="13"/>
      <c r="GT261" s="13"/>
      <c r="GU261" s="13"/>
      <c r="GV261" s="13"/>
      <c r="GW261" s="13"/>
      <c r="GX261" s="13"/>
      <c r="GY261" s="13"/>
      <c r="GZ261" s="13"/>
      <c r="HA261" s="13"/>
      <c r="HB261" s="13"/>
      <c r="HC261" s="13"/>
      <c r="HD261" s="13"/>
      <c r="HE261" s="13"/>
      <c r="HF261" s="13"/>
      <c r="HG261" s="13"/>
      <c r="HH261" s="13"/>
      <c r="HI261" s="13"/>
      <c r="HJ261" s="13"/>
      <c r="HK261" s="13"/>
      <c r="HL261" s="13"/>
      <c r="HM261" s="13"/>
      <c r="HN261" s="13"/>
      <c r="HO261" s="13"/>
      <c r="HP261" s="13"/>
      <c r="HQ261" s="13"/>
      <c r="HR261" s="13"/>
      <c r="HS261" s="13"/>
      <c r="HT261" s="13"/>
      <c r="HU261" s="13"/>
      <c r="HV261" s="13"/>
      <c r="HW261" s="13"/>
      <c r="HX261" s="13"/>
      <c r="HY261" s="13"/>
      <c r="HZ261" s="13"/>
      <c r="IA261" s="13"/>
      <c r="IB261" s="13"/>
      <c r="IC261" s="13"/>
      <c r="ID261" s="13"/>
      <c r="IE261" s="13"/>
      <c r="IF261" s="13"/>
      <c r="IG261" s="13"/>
      <c r="IH261" s="13"/>
      <c r="II261" s="13"/>
      <c r="IJ261" s="13"/>
    </row>
    <row r="262" spans="1:244" s="14" customFormat="1" ht="27.75" customHeight="1" x14ac:dyDescent="0.3">
      <c r="A262" s="91">
        <v>8000</v>
      </c>
      <c r="B262" s="92" t="s">
        <v>203</v>
      </c>
      <c r="C262" s="71">
        <f>SUM(C263+C267)</f>
        <v>800000</v>
      </c>
      <c r="D262" s="71">
        <f>SUM(D263+D267)</f>
        <v>800000</v>
      </c>
      <c r="E262" s="71">
        <f>SUM(E263+E267)</f>
        <v>800000</v>
      </c>
      <c r="F262" s="72">
        <v>0</v>
      </c>
      <c r="G262" s="71">
        <f t="shared" si="75"/>
        <v>0</v>
      </c>
      <c r="H262" s="71">
        <f>SUM(H263+H267)</f>
        <v>-800000</v>
      </c>
      <c r="I262" s="71">
        <f>SUM(I263+I267)</f>
        <v>0</v>
      </c>
      <c r="J262" s="71">
        <f>SUM(J263+J267)</f>
        <v>-168.33</v>
      </c>
      <c r="K262" s="69">
        <f t="shared" ref="K262" si="88">J262/H262*100</f>
        <v>2.1041250000000001E-2</v>
      </c>
      <c r="L262" s="71">
        <f t="shared" si="81"/>
        <v>-168.33</v>
      </c>
      <c r="M262" s="71">
        <f t="shared" si="73"/>
        <v>0</v>
      </c>
      <c r="N262" s="71">
        <f t="shared" si="73"/>
        <v>800000</v>
      </c>
      <c r="O262" s="71">
        <f t="shared" si="73"/>
        <v>799831.67</v>
      </c>
      <c r="P262" s="74">
        <f t="shared" si="76"/>
        <v>99.978958750000004</v>
      </c>
      <c r="Q262" s="71">
        <f t="shared" si="77"/>
        <v>-168.32999999995809</v>
      </c>
      <c r="R262" s="15"/>
      <c r="S262" s="15"/>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c r="AP262" s="13"/>
      <c r="AQ262" s="13"/>
      <c r="AR262" s="13"/>
      <c r="AS262" s="13"/>
      <c r="AT262" s="13"/>
      <c r="AU262" s="13"/>
      <c r="AV262" s="13"/>
      <c r="AW262" s="13"/>
      <c r="AX262" s="13"/>
      <c r="AY262" s="13"/>
      <c r="AZ262" s="13"/>
      <c r="BA262" s="13"/>
      <c r="BB262" s="13"/>
      <c r="BC262" s="13"/>
      <c r="BD262" s="13"/>
      <c r="BE262" s="13"/>
      <c r="BF262" s="13"/>
      <c r="BG262" s="13"/>
      <c r="BH262" s="13"/>
      <c r="BI262" s="13"/>
      <c r="BJ262" s="13"/>
      <c r="BK262" s="13"/>
      <c r="BL262" s="13"/>
      <c r="BM262" s="13"/>
      <c r="BN262" s="13"/>
      <c r="BO262" s="13"/>
      <c r="BP262" s="13"/>
      <c r="BQ262" s="13"/>
      <c r="BR262" s="13"/>
      <c r="BS262" s="13"/>
      <c r="BT262" s="13"/>
      <c r="BU262" s="13"/>
      <c r="BV262" s="13"/>
      <c r="BW262" s="13"/>
      <c r="BX262" s="13"/>
      <c r="BY262" s="13"/>
      <c r="BZ262" s="13"/>
      <c r="CA262" s="13"/>
      <c r="CB262" s="13"/>
      <c r="CC262" s="13"/>
      <c r="CD262" s="13"/>
      <c r="CE262" s="13"/>
      <c r="CF262" s="13"/>
      <c r="CG262" s="13"/>
      <c r="CH262" s="13"/>
      <c r="CI262" s="13"/>
      <c r="CJ262" s="13"/>
      <c r="CK262" s="13"/>
      <c r="CL262" s="13"/>
      <c r="CM262" s="13"/>
      <c r="CN262" s="13"/>
      <c r="CO262" s="13"/>
      <c r="CP262" s="13"/>
      <c r="CQ262" s="13"/>
      <c r="CR262" s="13"/>
      <c r="CS262" s="13"/>
      <c r="CT262" s="13"/>
      <c r="CU262" s="13"/>
      <c r="CV262" s="13"/>
      <c r="CW262" s="13"/>
      <c r="CX262" s="13"/>
      <c r="CY262" s="13"/>
      <c r="CZ262" s="13"/>
      <c r="DA262" s="13"/>
      <c r="DB262" s="13"/>
      <c r="DC262" s="13"/>
      <c r="DD262" s="13"/>
      <c r="DE262" s="13"/>
      <c r="DF262" s="13"/>
      <c r="DG262" s="13"/>
      <c r="DH262" s="13"/>
      <c r="DI262" s="13"/>
      <c r="DJ262" s="13"/>
      <c r="DK262" s="13"/>
      <c r="DL262" s="13"/>
      <c r="DM262" s="13"/>
      <c r="DN262" s="13"/>
      <c r="DO262" s="13"/>
      <c r="DP262" s="13"/>
      <c r="DQ262" s="13"/>
      <c r="DR262" s="13"/>
      <c r="DS262" s="13"/>
      <c r="DT262" s="13"/>
      <c r="DU262" s="13"/>
      <c r="DV262" s="13"/>
      <c r="DW262" s="13"/>
      <c r="DX262" s="13"/>
      <c r="DY262" s="13"/>
      <c r="DZ262" s="13"/>
      <c r="EA262" s="13"/>
      <c r="EB262" s="13"/>
      <c r="EC262" s="13"/>
      <c r="ED262" s="13"/>
      <c r="EE262" s="13"/>
      <c r="EF262" s="13"/>
      <c r="EG262" s="13"/>
      <c r="EH262" s="13"/>
      <c r="EI262" s="13"/>
      <c r="EJ262" s="13"/>
      <c r="EK262" s="13"/>
      <c r="EL262" s="13"/>
      <c r="EM262" s="13"/>
      <c r="EN262" s="13"/>
      <c r="EO262" s="13"/>
      <c r="EP262" s="13"/>
      <c r="EQ262" s="13"/>
      <c r="ER262" s="13"/>
      <c r="ES262" s="13"/>
      <c r="ET262" s="13"/>
      <c r="EU262" s="13"/>
      <c r="EV262" s="13"/>
      <c r="EW262" s="13"/>
      <c r="EX262" s="13"/>
      <c r="EY262" s="13"/>
      <c r="EZ262" s="13"/>
      <c r="FA262" s="13"/>
      <c r="FB262" s="13"/>
      <c r="FC262" s="13"/>
      <c r="FD262" s="13"/>
      <c r="FE262" s="13"/>
      <c r="FF262" s="13"/>
      <c r="FG262" s="13"/>
      <c r="FH262" s="13"/>
      <c r="FI262" s="13"/>
      <c r="FJ262" s="13"/>
      <c r="FK262" s="13"/>
      <c r="FL262" s="13"/>
      <c r="FM262" s="13"/>
      <c r="FN262" s="13"/>
      <c r="FO262" s="13"/>
      <c r="FP262" s="13"/>
      <c r="FQ262" s="13"/>
      <c r="FR262" s="13"/>
      <c r="FS262" s="13"/>
      <c r="FT262" s="13"/>
      <c r="FU262" s="13"/>
      <c r="FV262" s="13"/>
      <c r="FW262" s="13"/>
      <c r="FX262" s="13"/>
      <c r="FY262" s="13"/>
      <c r="FZ262" s="13"/>
      <c r="GA262" s="13"/>
      <c r="GB262" s="13"/>
      <c r="GC262" s="13"/>
      <c r="GD262" s="13"/>
      <c r="GE262" s="13"/>
      <c r="GF262" s="13"/>
      <c r="GG262" s="13"/>
      <c r="GH262" s="13"/>
      <c r="GI262" s="13"/>
      <c r="GJ262" s="13"/>
      <c r="GK262" s="13"/>
      <c r="GL262" s="13"/>
      <c r="GM262" s="13"/>
      <c r="GN262" s="13"/>
      <c r="GO262" s="13"/>
      <c r="GP262" s="13"/>
      <c r="GQ262" s="13"/>
      <c r="GR262" s="13"/>
      <c r="GS262" s="13"/>
      <c r="GT262" s="13"/>
      <c r="GU262" s="13"/>
      <c r="GV262" s="13"/>
      <c r="GW262" s="13"/>
      <c r="GX262" s="13"/>
      <c r="GY262" s="13"/>
      <c r="GZ262" s="13"/>
      <c r="HA262" s="13"/>
      <c r="HB262" s="13"/>
      <c r="HC262" s="13"/>
      <c r="HD262" s="13"/>
      <c r="HE262" s="13"/>
      <c r="HF262" s="13"/>
      <c r="HG262" s="13"/>
      <c r="HH262" s="13"/>
      <c r="HI262" s="13"/>
      <c r="HJ262" s="13"/>
      <c r="HK262" s="13"/>
      <c r="HL262" s="13"/>
      <c r="HM262" s="13"/>
      <c r="HN262" s="13"/>
      <c r="HO262" s="13"/>
      <c r="HP262" s="13"/>
      <c r="HQ262" s="13"/>
      <c r="HR262" s="13"/>
      <c r="HS262" s="13"/>
      <c r="HT262" s="13"/>
      <c r="HU262" s="13"/>
      <c r="HV262" s="13"/>
      <c r="HW262" s="13"/>
      <c r="HX262" s="13"/>
      <c r="HY262" s="13"/>
      <c r="HZ262" s="13"/>
      <c r="IA262" s="13"/>
      <c r="IB262" s="13"/>
      <c r="IC262" s="13"/>
      <c r="ID262" s="13"/>
      <c r="IE262" s="13"/>
      <c r="IF262" s="13"/>
      <c r="IG262" s="13"/>
      <c r="IH262" s="13"/>
      <c r="II262" s="13"/>
      <c r="IJ262" s="13"/>
    </row>
    <row r="263" spans="1:244" s="14" customFormat="1" ht="81" customHeight="1" x14ac:dyDescent="0.3">
      <c r="A263" s="93">
        <v>8820</v>
      </c>
      <c r="B263" s="83" t="s">
        <v>161</v>
      </c>
      <c r="C263" s="89"/>
      <c r="D263" s="89"/>
      <c r="E263" s="89"/>
      <c r="F263" s="64"/>
      <c r="G263" s="63"/>
      <c r="H263" s="71">
        <f>SUM(H264)</f>
        <v>0</v>
      </c>
      <c r="I263" s="71">
        <f>SUM(I264)</f>
        <v>0</v>
      </c>
      <c r="J263" s="71">
        <f>SUM(J264)</f>
        <v>-168.33</v>
      </c>
      <c r="K263" s="69">
        <v>0</v>
      </c>
      <c r="L263" s="71">
        <f t="shared" si="81"/>
        <v>-168.33</v>
      </c>
      <c r="M263" s="71">
        <f t="shared" si="73"/>
        <v>0</v>
      </c>
      <c r="N263" s="71">
        <f t="shared" si="73"/>
        <v>0</v>
      </c>
      <c r="O263" s="71">
        <f t="shared" si="73"/>
        <v>-168.33</v>
      </c>
      <c r="P263" s="74">
        <v>0</v>
      </c>
      <c r="Q263" s="71">
        <f t="shared" si="77"/>
        <v>-168.33</v>
      </c>
      <c r="R263" s="46"/>
      <c r="S263" s="46"/>
      <c r="T263" s="13"/>
      <c r="U263" s="13"/>
      <c r="V263" s="13"/>
      <c r="W263" s="13"/>
      <c r="X263" s="13"/>
      <c r="Y263" s="13"/>
      <c r="Z263" s="13"/>
      <c r="AA263" s="13"/>
      <c r="AB263" s="13"/>
      <c r="AC263" s="13"/>
      <c r="AD263" s="13"/>
      <c r="AE263" s="13"/>
      <c r="AF263" s="13"/>
      <c r="AG263" s="13"/>
      <c r="AH263" s="13"/>
      <c r="AI263" s="13"/>
      <c r="AJ263" s="13"/>
      <c r="AK263" s="13"/>
      <c r="AL263" s="13"/>
      <c r="AM263" s="13"/>
      <c r="AN263" s="13"/>
      <c r="AO263" s="13"/>
      <c r="AP263" s="13"/>
      <c r="AQ263" s="13"/>
      <c r="AR263" s="13"/>
      <c r="AS263" s="13"/>
      <c r="AT263" s="13"/>
      <c r="AU263" s="13"/>
      <c r="AV263" s="13"/>
      <c r="AW263" s="13"/>
      <c r="AX263" s="13"/>
      <c r="AY263" s="13"/>
      <c r="AZ263" s="13"/>
      <c r="BA263" s="13"/>
      <c r="BB263" s="13"/>
      <c r="BC263" s="13"/>
      <c r="BD263" s="13"/>
      <c r="BE263" s="13"/>
      <c r="BF263" s="13"/>
      <c r="BG263" s="13"/>
      <c r="BH263" s="13"/>
      <c r="BI263" s="13"/>
      <c r="BJ263" s="13"/>
      <c r="BK263" s="13"/>
      <c r="BL263" s="13"/>
      <c r="BM263" s="13"/>
      <c r="BN263" s="13"/>
      <c r="BO263" s="13"/>
      <c r="BP263" s="13"/>
      <c r="BQ263" s="13"/>
      <c r="BR263" s="13"/>
      <c r="BS263" s="13"/>
      <c r="BT263" s="13"/>
      <c r="BU263" s="13"/>
      <c r="BV263" s="13"/>
      <c r="BW263" s="13"/>
      <c r="BX263" s="13"/>
      <c r="BY263" s="13"/>
      <c r="BZ263" s="13"/>
      <c r="CA263" s="13"/>
      <c r="CB263" s="13"/>
      <c r="CC263" s="13"/>
      <c r="CD263" s="13"/>
      <c r="CE263" s="13"/>
      <c r="CF263" s="13"/>
      <c r="CG263" s="13"/>
      <c r="CH263" s="13"/>
      <c r="CI263" s="13"/>
      <c r="CJ263" s="13"/>
      <c r="CK263" s="13"/>
      <c r="CL263" s="13"/>
      <c r="CM263" s="13"/>
      <c r="CN263" s="13"/>
      <c r="CO263" s="13"/>
      <c r="CP263" s="13"/>
      <c r="CQ263" s="13"/>
      <c r="CR263" s="13"/>
      <c r="CS263" s="13"/>
      <c r="CT263" s="13"/>
      <c r="CU263" s="13"/>
      <c r="CV263" s="13"/>
      <c r="CW263" s="13"/>
      <c r="CX263" s="13"/>
      <c r="CY263" s="13"/>
      <c r="CZ263" s="13"/>
      <c r="DA263" s="13"/>
      <c r="DB263" s="13"/>
      <c r="DC263" s="13"/>
      <c r="DD263" s="13"/>
      <c r="DE263" s="13"/>
      <c r="DF263" s="13"/>
      <c r="DG263" s="13"/>
      <c r="DH263" s="13"/>
      <c r="DI263" s="13"/>
      <c r="DJ263" s="13"/>
      <c r="DK263" s="13"/>
      <c r="DL263" s="13"/>
      <c r="DM263" s="13"/>
      <c r="DN263" s="13"/>
      <c r="DO263" s="13"/>
      <c r="DP263" s="13"/>
      <c r="DQ263" s="13"/>
      <c r="DR263" s="13"/>
      <c r="DS263" s="13"/>
      <c r="DT263" s="13"/>
      <c r="DU263" s="13"/>
      <c r="DV263" s="13"/>
      <c r="DW263" s="13"/>
      <c r="DX263" s="13"/>
      <c r="DY263" s="13"/>
      <c r="DZ263" s="13"/>
      <c r="EA263" s="13"/>
      <c r="EB263" s="13"/>
      <c r="EC263" s="13"/>
      <c r="ED263" s="13"/>
      <c r="EE263" s="13"/>
      <c r="EF263" s="13"/>
      <c r="EG263" s="13"/>
      <c r="EH263" s="13"/>
      <c r="EI263" s="13"/>
      <c r="EJ263" s="13"/>
      <c r="EK263" s="13"/>
      <c r="EL263" s="13"/>
      <c r="EM263" s="13"/>
      <c r="EN263" s="13"/>
      <c r="EO263" s="13"/>
      <c r="EP263" s="13"/>
      <c r="EQ263" s="13"/>
      <c r="ER263" s="13"/>
      <c r="ES263" s="13"/>
      <c r="ET263" s="13"/>
      <c r="EU263" s="13"/>
      <c r="EV263" s="13"/>
      <c r="EW263" s="13"/>
      <c r="EX263" s="13"/>
      <c r="EY263" s="13"/>
      <c r="EZ263" s="13"/>
      <c r="FA263" s="13"/>
      <c r="FB263" s="13"/>
      <c r="FC263" s="13"/>
      <c r="FD263" s="13"/>
      <c r="FE263" s="13"/>
      <c r="FF263" s="13"/>
      <c r="FG263" s="13"/>
      <c r="FH263" s="13"/>
      <c r="FI263" s="13"/>
      <c r="FJ263" s="13"/>
      <c r="FK263" s="13"/>
      <c r="FL263" s="13"/>
      <c r="FM263" s="13"/>
      <c r="FN263" s="13"/>
      <c r="FO263" s="13"/>
      <c r="FP263" s="13"/>
      <c r="FQ263" s="13"/>
      <c r="FR263" s="13"/>
      <c r="FS263" s="13"/>
      <c r="FT263" s="13"/>
      <c r="FU263" s="13"/>
      <c r="FV263" s="13"/>
      <c r="FW263" s="13"/>
      <c r="FX263" s="13"/>
      <c r="FY263" s="13"/>
      <c r="FZ263" s="13"/>
      <c r="GA263" s="13"/>
      <c r="GB263" s="13"/>
      <c r="GC263" s="13"/>
      <c r="GD263" s="13"/>
      <c r="GE263" s="13"/>
      <c r="GF263" s="13"/>
      <c r="GG263" s="13"/>
      <c r="GH263" s="13"/>
      <c r="GI263" s="13"/>
      <c r="GJ263" s="13"/>
      <c r="GK263" s="13"/>
      <c r="GL263" s="13"/>
      <c r="GM263" s="13"/>
      <c r="GN263" s="13"/>
      <c r="GO263" s="13"/>
      <c r="GP263" s="13"/>
      <c r="GQ263" s="13"/>
      <c r="GR263" s="13"/>
      <c r="GS263" s="13"/>
      <c r="GT263" s="13"/>
      <c r="GU263" s="13"/>
      <c r="GV263" s="13"/>
      <c r="GW263" s="13"/>
      <c r="GX263" s="13"/>
      <c r="GY263" s="13"/>
      <c r="GZ263" s="13"/>
      <c r="HA263" s="13"/>
      <c r="HB263" s="13"/>
      <c r="HC263" s="13"/>
      <c r="HD263" s="13"/>
      <c r="HE263" s="13"/>
      <c r="HF263" s="13"/>
      <c r="HG263" s="13"/>
      <c r="HH263" s="13"/>
      <c r="HI263" s="13"/>
      <c r="HJ263" s="13"/>
      <c r="HK263" s="13"/>
      <c r="HL263" s="13"/>
      <c r="HM263" s="13"/>
      <c r="HN263" s="13"/>
      <c r="HO263" s="13"/>
      <c r="HP263" s="13"/>
      <c r="HQ263" s="13"/>
      <c r="HR263" s="13"/>
      <c r="HS263" s="13"/>
      <c r="HT263" s="13"/>
      <c r="HU263" s="13"/>
      <c r="HV263" s="13"/>
      <c r="HW263" s="13"/>
      <c r="HX263" s="13"/>
      <c r="HY263" s="13"/>
      <c r="HZ263" s="13"/>
      <c r="IA263" s="13"/>
      <c r="IB263" s="13"/>
      <c r="IC263" s="13"/>
      <c r="ID263" s="13"/>
      <c r="IE263" s="13"/>
      <c r="IF263" s="13"/>
      <c r="IG263" s="13"/>
      <c r="IH263" s="13"/>
      <c r="II263" s="13"/>
      <c r="IJ263" s="13"/>
    </row>
    <row r="264" spans="1:244" s="14" customFormat="1" ht="63" customHeight="1" x14ac:dyDescent="0.3">
      <c r="A264" s="77">
        <v>8822</v>
      </c>
      <c r="B264" s="84" t="s">
        <v>178</v>
      </c>
      <c r="C264" s="89"/>
      <c r="D264" s="89"/>
      <c r="E264" s="89"/>
      <c r="F264" s="64"/>
      <c r="G264" s="63"/>
      <c r="H264" s="67">
        <v>0</v>
      </c>
      <c r="I264" s="67">
        <v>0</v>
      </c>
      <c r="J264" s="67">
        <v>-168.33</v>
      </c>
      <c r="K264" s="69">
        <v>0</v>
      </c>
      <c r="L264" s="67">
        <f t="shared" si="81"/>
        <v>-168.33</v>
      </c>
      <c r="M264" s="67">
        <f t="shared" si="73"/>
        <v>0</v>
      </c>
      <c r="N264" s="67">
        <f t="shared" si="73"/>
        <v>0</v>
      </c>
      <c r="O264" s="67">
        <f t="shared" si="73"/>
        <v>-168.33</v>
      </c>
      <c r="P264" s="74">
        <v>0</v>
      </c>
      <c r="Q264" s="67">
        <f t="shared" si="77"/>
        <v>-168.33</v>
      </c>
      <c r="R264" s="46"/>
      <c r="S264" s="46"/>
      <c r="T264" s="13"/>
      <c r="U264" s="13"/>
      <c r="V264" s="13"/>
      <c r="W264" s="13"/>
      <c r="X264" s="13"/>
      <c r="Y264" s="13"/>
      <c r="Z264" s="13"/>
      <c r="AA264" s="13"/>
      <c r="AB264" s="13"/>
      <c r="AC264" s="13"/>
      <c r="AD264" s="13"/>
      <c r="AE264" s="13"/>
      <c r="AF264" s="13"/>
      <c r="AG264" s="13"/>
      <c r="AH264" s="13"/>
      <c r="AI264" s="13"/>
      <c r="AJ264" s="13"/>
      <c r="AK264" s="13"/>
      <c r="AL264" s="13"/>
      <c r="AM264" s="13"/>
      <c r="AN264" s="13"/>
      <c r="AO264" s="13"/>
      <c r="AP264" s="13"/>
      <c r="AQ264" s="13"/>
      <c r="AR264" s="13"/>
      <c r="AS264" s="13"/>
      <c r="AT264" s="13"/>
      <c r="AU264" s="13"/>
      <c r="AV264" s="13"/>
      <c r="AW264" s="13"/>
      <c r="AX264" s="13"/>
      <c r="AY264" s="13"/>
      <c r="AZ264" s="13"/>
      <c r="BA264" s="13"/>
      <c r="BB264" s="13"/>
      <c r="BC264" s="13"/>
      <c r="BD264" s="13"/>
      <c r="BE264" s="13"/>
      <c r="BF264" s="13"/>
      <c r="BG264" s="13"/>
      <c r="BH264" s="13"/>
      <c r="BI264" s="13"/>
      <c r="BJ264" s="13"/>
      <c r="BK264" s="13"/>
      <c r="BL264" s="13"/>
      <c r="BM264" s="13"/>
      <c r="BN264" s="13"/>
      <c r="BO264" s="13"/>
      <c r="BP264" s="13"/>
      <c r="BQ264" s="13"/>
      <c r="BR264" s="13"/>
      <c r="BS264" s="13"/>
      <c r="BT264" s="13"/>
      <c r="BU264" s="13"/>
      <c r="BV264" s="13"/>
      <c r="BW264" s="13"/>
      <c r="BX264" s="13"/>
      <c r="BY264" s="13"/>
      <c r="BZ264" s="13"/>
      <c r="CA264" s="13"/>
      <c r="CB264" s="13"/>
      <c r="CC264" s="13"/>
      <c r="CD264" s="13"/>
      <c r="CE264" s="13"/>
      <c r="CF264" s="13"/>
      <c r="CG264" s="13"/>
      <c r="CH264" s="13"/>
      <c r="CI264" s="13"/>
      <c r="CJ264" s="13"/>
      <c r="CK264" s="13"/>
      <c r="CL264" s="13"/>
      <c r="CM264" s="13"/>
      <c r="CN264" s="13"/>
      <c r="CO264" s="13"/>
      <c r="CP264" s="13"/>
      <c r="CQ264" s="13"/>
      <c r="CR264" s="13"/>
      <c r="CS264" s="13"/>
      <c r="CT264" s="13"/>
      <c r="CU264" s="13"/>
      <c r="CV264" s="13"/>
      <c r="CW264" s="13"/>
      <c r="CX264" s="13"/>
      <c r="CY264" s="13"/>
      <c r="CZ264" s="13"/>
      <c r="DA264" s="13"/>
      <c r="DB264" s="13"/>
      <c r="DC264" s="13"/>
      <c r="DD264" s="13"/>
      <c r="DE264" s="13"/>
      <c r="DF264" s="13"/>
      <c r="DG264" s="13"/>
      <c r="DH264" s="13"/>
      <c r="DI264" s="13"/>
      <c r="DJ264" s="13"/>
      <c r="DK264" s="13"/>
      <c r="DL264" s="13"/>
      <c r="DM264" s="13"/>
      <c r="DN264" s="13"/>
      <c r="DO264" s="13"/>
      <c r="DP264" s="13"/>
      <c r="DQ264" s="13"/>
      <c r="DR264" s="13"/>
      <c r="DS264" s="13"/>
      <c r="DT264" s="13"/>
      <c r="DU264" s="13"/>
      <c r="DV264" s="13"/>
      <c r="DW264" s="13"/>
      <c r="DX264" s="13"/>
      <c r="DY264" s="13"/>
      <c r="DZ264" s="13"/>
      <c r="EA264" s="13"/>
      <c r="EB264" s="13"/>
      <c r="EC264" s="13"/>
      <c r="ED264" s="13"/>
      <c r="EE264" s="13"/>
      <c r="EF264" s="13"/>
      <c r="EG264" s="13"/>
      <c r="EH264" s="13"/>
      <c r="EI264" s="13"/>
      <c r="EJ264" s="13"/>
      <c r="EK264" s="13"/>
      <c r="EL264" s="13"/>
      <c r="EM264" s="13"/>
      <c r="EN264" s="13"/>
      <c r="EO264" s="13"/>
      <c r="EP264" s="13"/>
      <c r="EQ264" s="13"/>
      <c r="ER264" s="13"/>
      <c r="ES264" s="13"/>
      <c r="ET264" s="13"/>
      <c r="EU264" s="13"/>
      <c r="EV264" s="13"/>
      <c r="EW264" s="13"/>
      <c r="EX264" s="13"/>
      <c r="EY264" s="13"/>
      <c r="EZ264" s="13"/>
      <c r="FA264" s="13"/>
      <c r="FB264" s="13"/>
      <c r="FC264" s="13"/>
      <c r="FD264" s="13"/>
      <c r="FE264" s="13"/>
      <c r="FF264" s="13"/>
      <c r="FG264" s="13"/>
      <c r="FH264" s="13"/>
      <c r="FI264" s="13"/>
      <c r="FJ264" s="13"/>
      <c r="FK264" s="13"/>
      <c r="FL264" s="13"/>
      <c r="FM264" s="13"/>
      <c r="FN264" s="13"/>
      <c r="FO264" s="13"/>
      <c r="FP264" s="13"/>
      <c r="FQ264" s="13"/>
      <c r="FR264" s="13"/>
      <c r="FS264" s="13"/>
      <c r="FT264" s="13"/>
      <c r="FU264" s="13"/>
      <c r="FV264" s="13"/>
      <c r="FW264" s="13"/>
      <c r="FX264" s="13"/>
      <c r="FY264" s="13"/>
      <c r="FZ264" s="13"/>
      <c r="GA264" s="13"/>
      <c r="GB264" s="13"/>
      <c r="GC264" s="13"/>
      <c r="GD264" s="13"/>
      <c r="GE264" s="13"/>
      <c r="GF264" s="13"/>
      <c r="GG264" s="13"/>
      <c r="GH264" s="13"/>
      <c r="GI264" s="13"/>
      <c r="GJ264" s="13"/>
      <c r="GK264" s="13"/>
      <c r="GL264" s="13"/>
      <c r="GM264" s="13"/>
      <c r="GN264" s="13"/>
      <c r="GO264" s="13"/>
      <c r="GP264" s="13"/>
      <c r="GQ264" s="13"/>
      <c r="GR264" s="13"/>
      <c r="GS264" s="13"/>
      <c r="GT264" s="13"/>
      <c r="GU264" s="13"/>
      <c r="GV264" s="13"/>
      <c r="GW264" s="13"/>
      <c r="GX264" s="13"/>
      <c r="GY264" s="13"/>
      <c r="GZ264" s="13"/>
      <c r="HA264" s="13"/>
      <c r="HB264" s="13"/>
      <c r="HC264" s="13"/>
      <c r="HD264" s="13"/>
      <c r="HE264" s="13"/>
      <c r="HF264" s="13"/>
      <c r="HG264" s="13"/>
      <c r="HH264" s="13"/>
      <c r="HI264" s="13"/>
      <c r="HJ264" s="13"/>
      <c r="HK264" s="13"/>
      <c r="HL264" s="13"/>
      <c r="HM264" s="13"/>
      <c r="HN264" s="13"/>
      <c r="HO264" s="13"/>
      <c r="HP264" s="13"/>
      <c r="HQ264" s="13"/>
      <c r="HR264" s="13"/>
      <c r="HS264" s="13"/>
      <c r="HT264" s="13"/>
      <c r="HU264" s="13"/>
      <c r="HV264" s="13"/>
      <c r="HW264" s="13"/>
      <c r="HX264" s="13"/>
      <c r="HY264" s="13"/>
      <c r="HZ264" s="13"/>
      <c r="IA264" s="13"/>
      <c r="IB264" s="13"/>
      <c r="IC264" s="13"/>
      <c r="ID264" s="13"/>
      <c r="IE264" s="13"/>
      <c r="IF264" s="13"/>
      <c r="IG264" s="13"/>
      <c r="IH264" s="13"/>
      <c r="II264" s="13"/>
      <c r="IJ264" s="13"/>
    </row>
    <row r="265" spans="1:244" s="14" customFormat="1" ht="45" customHeight="1" x14ac:dyDescent="0.3">
      <c r="A265" s="228" t="s">
        <v>2</v>
      </c>
      <c r="B265" s="230" t="s">
        <v>20</v>
      </c>
      <c r="C265" s="210" t="s">
        <v>183</v>
      </c>
      <c r="D265" s="211"/>
      <c r="E265" s="212"/>
      <c r="F265" s="212"/>
      <c r="G265" s="213"/>
      <c r="H265" s="210" t="s">
        <v>184</v>
      </c>
      <c r="I265" s="211"/>
      <c r="J265" s="214"/>
      <c r="K265" s="214"/>
      <c r="L265" s="215"/>
      <c r="M265" s="224" t="s">
        <v>185</v>
      </c>
      <c r="N265" s="225"/>
      <c r="O265" s="226"/>
      <c r="P265" s="226"/>
      <c r="Q265" s="227"/>
      <c r="R265" s="46"/>
      <c r="S265" s="46"/>
      <c r="T265" s="13"/>
      <c r="U265" s="13"/>
      <c r="V265" s="13"/>
      <c r="W265" s="13"/>
      <c r="X265" s="13"/>
      <c r="Y265" s="13"/>
      <c r="Z265" s="13"/>
      <c r="AA265" s="13"/>
      <c r="AB265" s="13"/>
      <c r="AC265" s="13"/>
      <c r="AD265" s="13"/>
      <c r="AE265" s="13"/>
      <c r="AF265" s="13"/>
      <c r="AG265" s="13"/>
      <c r="AH265" s="13"/>
      <c r="AI265" s="13"/>
      <c r="AJ265" s="13"/>
      <c r="AK265" s="13"/>
      <c r="AL265" s="13"/>
      <c r="AM265" s="13"/>
      <c r="AN265" s="13"/>
      <c r="AO265" s="13"/>
      <c r="AP265" s="13"/>
      <c r="AQ265" s="13"/>
      <c r="AR265" s="13"/>
      <c r="AS265" s="13"/>
      <c r="AT265" s="13"/>
      <c r="AU265" s="13"/>
      <c r="AV265" s="13"/>
      <c r="AW265" s="13"/>
      <c r="AX265" s="13"/>
      <c r="AY265" s="13"/>
      <c r="AZ265" s="13"/>
      <c r="BA265" s="13"/>
      <c r="BB265" s="13"/>
      <c r="BC265" s="13"/>
      <c r="BD265" s="13"/>
      <c r="BE265" s="13"/>
      <c r="BF265" s="13"/>
      <c r="BG265" s="13"/>
      <c r="BH265" s="13"/>
      <c r="BI265" s="13"/>
      <c r="BJ265" s="13"/>
      <c r="BK265" s="13"/>
      <c r="BL265" s="13"/>
      <c r="BM265" s="13"/>
      <c r="BN265" s="13"/>
      <c r="BO265" s="13"/>
      <c r="BP265" s="13"/>
      <c r="BQ265" s="13"/>
      <c r="BR265" s="13"/>
      <c r="BS265" s="13"/>
      <c r="BT265" s="13"/>
      <c r="BU265" s="13"/>
      <c r="BV265" s="13"/>
      <c r="BW265" s="13"/>
      <c r="BX265" s="13"/>
      <c r="BY265" s="13"/>
      <c r="BZ265" s="13"/>
      <c r="CA265" s="13"/>
      <c r="CB265" s="13"/>
      <c r="CC265" s="13"/>
      <c r="CD265" s="13"/>
      <c r="CE265" s="13"/>
      <c r="CF265" s="13"/>
      <c r="CG265" s="13"/>
      <c r="CH265" s="13"/>
      <c r="CI265" s="13"/>
      <c r="CJ265" s="13"/>
      <c r="CK265" s="13"/>
      <c r="CL265" s="13"/>
      <c r="CM265" s="13"/>
      <c r="CN265" s="13"/>
      <c r="CO265" s="13"/>
      <c r="CP265" s="13"/>
      <c r="CQ265" s="13"/>
      <c r="CR265" s="13"/>
      <c r="CS265" s="13"/>
      <c r="CT265" s="13"/>
      <c r="CU265" s="13"/>
      <c r="CV265" s="13"/>
      <c r="CW265" s="13"/>
      <c r="CX265" s="13"/>
      <c r="CY265" s="13"/>
      <c r="CZ265" s="13"/>
      <c r="DA265" s="13"/>
      <c r="DB265" s="13"/>
      <c r="DC265" s="13"/>
      <c r="DD265" s="13"/>
      <c r="DE265" s="13"/>
      <c r="DF265" s="13"/>
      <c r="DG265" s="13"/>
      <c r="DH265" s="13"/>
      <c r="DI265" s="13"/>
      <c r="DJ265" s="13"/>
      <c r="DK265" s="13"/>
      <c r="DL265" s="13"/>
      <c r="DM265" s="13"/>
      <c r="DN265" s="13"/>
      <c r="DO265" s="13"/>
      <c r="DP265" s="13"/>
      <c r="DQ265" s="13"/>
      <c r="DR265" s="13"/>
      <c r="DS265" s="13"/>
      <c r="DT265" s="13"/>
      <c r="DU265" s="13"/>
      <c r="DV265" s="13"/>
      <c r="DW265" s="13"/>
      <c r="DX265" s="13"/>
      <c r="DY265" s="13"/>
      <c r="DZ265" s="13"/>
      <c r="EA265" s="13"/>
      <c r="EB265" s="13"/>
      <c r="EC265" s="13"/>
      <c r="ED265" s="13"/>
      <c r="EE265" s="13"/>
      <c r="EF265" s="13"/>
      <c r="EG265" s="13"/>
      <c r="EH265" s="13"/>
      <c r="EI265" s="13"/>
      <c r="EJ265" s="13"/>
      <c r="EK265" s="13"/>
      <c r="EL265" s="13"/>
      <c r="EM265" s="13"/>
      <c r="EN265" s="13"/>
      <c r="EO265" s="13"/>
      <c r="EP265" s="13"/>
      <c r="EQ265" s="13"/>
      <c r="ER265" s="13"/>
      <c r="ES265" s="13"/>
      <c r="ET265" s="13"/>
      <c r="EU265" s="13"/>
      <c r="EV265" s="13"/>
      <c r="EW265" s="13"/>
      <c r="EX265" s="13"/>
      <c r="EY265" s="13"/>
      <c r="EZ265" s="13"/>
      <c r="FA265" s="13"/>
      <c r="FB265" s="13"/>
      <c r="FC265" s="13"/>
      <c r="FD265" s="13"/>
      <c r="FE265" s="13"/>
      <c r="FF265" s="13"/>
      <c r="FG265" s="13"/>
      <c r="FH265" s="13"/>
      <c r="FI265" s="13"/>
      <c r="FJ265" s="13"/>
      <c r="FK265" s="13"/>
      <c r="FL265" s="13"/>
      <c r="FM265" s="13"/>
      <c r="FN265" s="13"/>
      <c r="FO265" s="13"/>
      <c r="FP265" s="13"/>
      <c r="FQ265" s="13"/>
      <c r="FR265" s="13"/>
      <c r="FS265" s="13"/>
      <c r="FT265" s="13"/>
      <c r="FU265" s="13"/>
      <c r="FV265" s="13"/>
      <c r="FW265" s="13"/>
      <c r="FX265" s="13"/>
      <c r="FY265" s="13"/>
      <c r="FZ265" s="13"/>
      <c r="GA265" s="13"/>
      <c r="GB265" s="13"/>
      <c r="GC265" s="13"/>
      <c r="GD265" s="13"/>
      <c r="GE265" s="13"/>
      <c r="GF265" s="13"/>
      <c r="GG265" s="13"/>
      <c r="GH265" s="13"/>
      <c r="GI265" s="13"/>
      <c r="GJ265" s="13"/>
      <c r="GK265" s="13"/>
      <c r="GL265" s="13"/>
      <c r="GM265" s="13"/>
      <c r="GN265" s="13"/>
      <c r="GO265" s="13"/>
      <c r="GP265" s="13"/>
      <c r="GQ265" s="13"/>
      <c r="GR265" s="13"/>
      <c r="GS265" s="13"/>
      <c r="GT265" s="13"/>
      <c r="GU265" s="13"/>
      <c r="GV265" s="13"/>
      <c r="GW265" s="13"/>
      <c r="GX265" s="13"/>
      <c r="GY265" s="13"/>
      <c r="GZ265" s="13"/>
      <c r="HA265" s="13"/>
      <c r="HB265" s="13"/>
      <c r="HC265" s="13"/>
      <c r="HD265" s="13"/>
      <c r="HE265" s="13"/>
      <c r="HF265" s="13"/>
      <c r="HG265" s="13"/>
      <c r="HH265" s="13"/>
      <c r="HI265" s="13"/>
      <c r="HJ265" s="13"/>
      <c r="HK265" s="13"/>
      <c r="HL265" s="13"/>
      <c r="HM265" s="13"/>
      <c r="HN265" s="13"/>
      <c r="HO265" s="13"/>
      <c r="HP265" s="13"/>
      <c r="HQ265" s="13"/>
      <c r="HR265" s="13"/>
      <c r="HS265" s="13"/>
      <c r="HT265" s="13"/>
      <c r="HU265" s="13"/>
      <c r="HV265" s="13"/>
      <c r="HW265" s="13"/>
      <c r="HX265" s="13"/>
      <c r="HY265" s="13"/>
      <c r="HZ265" s="13"/>
      <c r="IA265" s="13"/>
      <c r="IB265" s="13"/>
      <c r="IC265" s="13"/>
      <c r="ID265" s="13"/>
      <c r="IE265" s="13"/>
      <c r="IF265" s="13"/>
      <c r="IG265" s="13"/>
      <c r="IH265" s="13"/>
      <c r="II265" s="13"/>
      <c r="IJ265" s="13"/>
    </row>
    <row r="266" spans="1:244" s="14" customFormat="1" ht="192" customHeight="1" x14ac:dyDescent="0.3">
      <c r="A266" s="229"/>
      <c r="B266" s="231"/>
      <c r="C266" s="22" t="s">
        <v>362</v>
      </c>
      <c r="D266" s="22" t="s">
        <v>391</v>
      </c>
      <c r="E266" s="22" t="s">
        <v>392</v>
      </c>
      <c r="F266" s="86" t="s">
        <v>393</v>
      </c>
      <c r="G266" s="87" t="s">
        <v>388</v>
      </c>
      <c r="H266" s="22" t="s">
        <v>362</v>
      </c>
      <c r="I266" s="22" t="s">
        <v>394</v>
      </c>
      <c r="J266" s="22" t="s">
        <v>392</v>
      </c>
      <c r="K266" s="86" t="s">
        <v>395</v>
      </c>
      <c r="L266" s="87" t="s">
        <v>388</v>
      </c>
      <c r="M266" s="22" t="s">
        <v>362</v>
      </c>
      <c r="N266" s="22" t="s">
        <v>394</v>
      </c>
      <c r="O266" s="22" t="s">
        <v>396</v>
      </c>
      <c r="P266" s="86" t="s">
        <v>395</v>
      </c>
      <c r="Q266" s="87" t="s">
        <v>388</v>
      </c>
      <c r="R266" s="46"/>
      <c r="S266" s="46"/>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c r="AP266" s="13"/>
      <c r="AQ266" s="13"/>
      <c r="AR266" s="13"/>
      <c r="AS266" s="13"/>
      <c r="AT266" s="13"/>
      <c r="AU266" s="13"/>
      <c r="AV266" s="13"/>
      <c r="AW266" s="13"/>
      <c r="AX266" s="13"/>
      <c r="AY266" s="13"/>
      <c r="AZ266" s="13"/>
      <c r="BA266" s="13"/>
      <c r="BB266" s="13"/>
      <c r="BC266" s="13"/>
      <c r="BD266" s="13"/>
      <c r="BE266" s="13"/>
      <c r="BF266" s="13"/>
      <c r="BG266" s="13"/>
      <c r="BH266" s="13"/>
      <c r="BI266" s="13"/>
      <c r="BJ266" s="13"/>
      <c r="BK266" s="13"/>
      <c r="BL266" s="13"/>
      <c r="BM266" s="13"/>
      <c r="BN266" s="13"/>
      <c r="BO266" s="13"/>
      <c r="BP266" s="13"/>
      <c r="BQ266" s="13"/>
      <c r="BR266" s="13"/>
      <c r="BS266" s="13"/>
      <c r="BT266" s="13"/>
      <c r="BU266" s="13"/>
      <c r="BV266" s="13"/>
      <c r="BW266" s="13"/>
      <c r="BX266" s="13"/>
      <c r="BY266" s="13"/>
      <c r="BZ266" s="13"/>
      <c r="CA266" s="13"/>
      <c r="CB266" s="13"/>
      <c r="CC266" s="13"/>
      <c r="CD266" s="13"/>
      <c r="CE266" s="13"/>
      <c r="CF266" s="13"/>
      <c r="CG266" s="13"/>
      <c r="CH266" s="13"/>
      <c r="CI266" s="13"/>
      <c r="CJ266" s="13"/>
      <c r="CK266" s="13"/>
      <c r="CL266" s="13"/>
      <c r="CM266" s="13"/>
      <c r="CN266" s="13"/>
      <c r="CO266" s="13"/>
      <c r="CP266" s="13"/>
      <c r="CQ266" s="13"/>
      <c r="CR266" s="13"/>
      <c r="CS266" s="13"/>
      <c r="CT266" s="13"/>
      <c r="CU266" s="13"/>
      <c r="CV266" s="13"/>
      <c r="CW266" s="13"/>
      <c r="CX266" s="13"/>
      <c r="CY266" s="13"/>
      <c r="CZ266" s="13"/>
      <c r="DA266" s="13"/>
      <c r="DB266" s="13"/>
      <c r="DC266" s="13"/>
      <c r="DD266" s="13"/>
      <c r="DE266" s="13"/>
      <c r="DF266" s="13"/>
      <c r="DG266" s="13"/>
      <c r="DH266" s="13"/>
      <c r="DI266" s="13"/>
      <c r="DJ266" s="13"/>
      <c r="DK266" s="13"/>
      <c r="DL266" s="13"/>
      <c r="DM266" s="13"/>
      <c r="DN266" s="13"/>
      <c r="DO266" s="13"/>
      <c r="DP266" s="13"/>
      <c r="DQ266" s="13"/>
      <c r="DR266" s="13"/>
      <c r="DS266" s="13"/>
      <c r="DT266" s="13"/>
      <c r="DU266" s="13"/>
      <c r="DV266" s="13"/>
      <c r="DW266" s="13"/>
      <c r="DX266" s="13"/>
      <c r="DY266" s="13"/>
      <c r="DZ266" s="13"/>
      <c r="EA266" s="13"/>
      <c r="EB266" s="13"/>
      <c r="EC266" s="13"/>
      <c r="ED266" s="13"/>
      <c r="EE266" s="13"/>
      <c r="EF266" s="13"/>
      <c r="EG266" s="13"/>
      <c r="EH266" s="13"/>
      <c r="EI266" s="13"/>
      <c r="EJ266" s="13"/>
      <c r="EK266" s="13"/>
      <c r="EL266" s="13"/>
      <c r="EM266" s="13"/>
      <c r="EN266" s="13"/>
      <c r="EO266" s="13"/>
      <c r="EP266" s="13"/>
      <c r="EQ266" s="13"/>
      <c r="ER266" s="13"/>
      <c r="ES266" s="13"/>
      <c r="ET266" s="13"/>
      <c r="EU266" s="13"/>
      <c r="EV266" s="13"/>
      <c r="EW266" s="13"/>
      <c r="EX266" s="13"/>
      <c r="EY266" s="13"/>
      <c r="EZ266" s="13"/>
      <c r="FA266" s="13"/>
      <c r="FB266" s="13"/>
      <c r="FC266" s="13"/>
      <c r="FD266" s="13"/>
      <c r="FE266" s="13"/>
      <c r="FF266" s="13"/>
      <c r="FG266" s="13"/>
      <c r="FH266" s="13"/>
      <c r="FI266" s="13"/>
      <c r="FJ266" s="13"/>
      <c r="FK266" s="13"/>
      <c r="FL266" s="13"/>
      <c r="FM266" s="13"/>
      <c r="FN266" s="13"/>
      <c r="FO266" s="13"/>
      <c r="FP266" s="13"/>
      <c r="FQ266" s="13"/>
      <c r="FR266" s="13"/>
      <c r="FS266" s="13"/>
      <c r="FT266" s="13"/>
      <c r="FU266" s="13"/>
      <c r="FV266" s="13"/>
      <c r="FW266" s="13"/>
      <c r="FX266" s="13"/>
      <c r="FY266" s="13"/>
      <c r="FZ266" s="13"/>
      <c r="GA266" s="13"/>
      <c r="GB266" s="13"/>
      <c r="GC266" s="13"/>
      <c r="GD266" s="13"/>
      <c r="GE266" s="13"/>
      <c r="GF266" s="13"/>
      <c r="GG266" s="13"/>
      <c r="GH266" s="13"/>
      <c r="GI266" s="13"/>
      <c r="GJ266" s="13"/>
      <c r="GK266" s="13"/>
      <c r="GL266" s="13"/>
      <c r="GM266" s="13"/>
      <c r="GN266" s="13"/>
      <c r="GO266" s="13"/>
      <c r="GP266" s="13"/>
      <c r="GQ266" s="13"/>
      <c r="GR266" s="13"/>
      <c r="GS266" s="13"/>
      <c r="GT266" s="13"/>
      <c r="GU266" s="13"/>
      <c r="GV266" s="13"/>
      <c r="GW266" s="13"/>
      <c r="GX266" s="13"/>
      <c r="GY266" s="13"/>
      <c r="GZ266" s="13"/>
      <c r="HA266" s="13"/>
      <c r="HB266" s="13"/>
      <c r="HC266" s="13"/>
      <c r="HD266" s="13"/>
      <c r="HE266" s="13"/>
      <c r="HF266" s="13"/>
      <c r="HG266" s="13"/>
      <c r="HH266" s="13"/>
      <c r="HI266" s="13"/>
      <c r="HJ266" s="13"/>
      <c r="HK266" s="13"/>
      <c r="HL266" s="13"/>
      <c r="HM266" s="13"/>
      <c r="HN266" s="13"/>
      <c r="HO266" s="13"/>
      <c r="HP266" s="13"/>
      <c r="HQ266" s="13"/>
      <c r="HR266" s="13"/>
      <c r="HS266" s="13"/>
      <c r="HT266" s="13"/>
      <c r="HU266" s="13"/>
      <c r="HV266" s="13"/>
      <c r="HW266" s="13"/>
      <c r="HX266" s="13"/>
      <c r="HY266" s="13"/>
      <c r="HZ266" s="13"/>
      <c r="IA266" s="13"/>
      <c r="IB266" s="13"/>
      <c r="IC266" s="13"/>
      <c r="ID266" s="13"/>
      <c r="IE266" s="13"/>
      <c r="IF266" s="13"/>
      <c r="IG266" s="13"/>
      <c r="IH266" s="13"/>
      <c r="II266" s="13"/>
      <c r="IJ266" s="13"/>
    </row>
    <row r="267" spans="1:244" s="14" customFormat="1" ht="38.25" customHeight="1" x14ac:dyDescent="0.3">
      <c r="A267" s="57">
        <v>8860</v>
      </c>
      <c r="B267" s="83" t="s">
        <v>204</v>
      </c>
      <c r="C267" s="71">
        <f>SUM(C268:C269)</f>
        <v>800000</v>
      </c>
      <c r="D267" s="71">
        <f>SUM(D268:D269)</f>
        <v>800000</v>
      </c>
      <c r="E267" s="71">
        <f>SUM(E268:E269)</f>
        <v>800000</v>
      </c>
      <c r="F267" s="68">
        <f t="shared" ref="F267:F268" si="89">E267/C267*100</f>
        <v>100</v>
      </c>
      <c r="G267" s="71">
        <f t="shared" si="75"/>
        <v>0</v>
      </c>
      <c r="H267" s="71">
        <f>SUM(H268:H269)</f>
        <v>-800000</v>
      </c>
      <c r="I267" s="71">
        <f>SUM(I268:I269)</f>
        <v>0</v>
      </c>
      <c r="J267" s="71">
        <f>SUM(J268:J269)</f>
        <v>0</v>
      </c>
      <c r="K267" s="69">
        <f t="shared" ref="K267:K269" si="90">J267/H267*100</f>
        <v>0</v>
      </c>
      <c r="L267" s="71">
        <f t="shared" si="81"/>
        <v>0</v>
      </c>
      <c r="M267" s="71">
        <f t="shared" si="73"/>
        <v>0</v>
      </c>
      <c r="N267" s="71">
        <f t="shared" si="73"/>
        <v>800000</v>
      </c>
      <c r="O267" s="71">
        <f t="shared" si="73"/>
        <v>800000</v>
      </c>
      <c r="P267" s="74">
        <f t="shared" si="76"/>
        <v>100</v>
      </c>
      <c r="Q267" s="71">
        <f t="shared" si="77"/>
        <v>0</v>
      </c>
      <c r="R267" s="46"/>
      <c r="S267" s="46"/>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c r="AP267" s="13"/>
      <c r="AQ267" s="13"/>
      <c r="AR267" s="13"/>
      <c r="AS267" s="13"/>
      <c r="AT267" s="13"/>
      <c r="AU267" s="13"/>
      <c r="AV267" s="13"/>
      <c r="AW267" s="13"/>
      <c r="AX267" s="13"/>
      <c r="AY267" s="13"/>
      <c r="AZ267" s="13"/>
      <c r="BA267" s="13"/>
      <c r="BB267" s="13"/>
      <c r="BC267" s="13"/>
      <c r="BD267" s="13"/>
      <c r="BE267" s="13"/>
      <c r="BF267" s="13"/>
      <c r="BG267" s="13"/>
      <c r="BH267" s="13"/>
      <c r="BI267" s="13"/>
      <c r="BJ267" s="13"/>
      <c r="BK267" s="13"/>
      <c r="BL267" s="13"/>
      <c r="BM267" s="13"/>
      <c r="BN267" s="13"/>
      <c r="BO267" s="13"/>
      <c r="BP267" s="13"/>
      <c r="BQ267" s="13"/>
      <c r="BR267" s="13"/>
      <c r="BS267" s="13"/>
      <c r="BT267" s="13"/>
      <c r="BU267" s="13"/>
      <c r="BV267" s="13"/>
      <c r="BW267" s="13"/>
      <c r="BX267" s="13"/>
      <c r="BY267" s="13"/>
      <c r="BZ267" s="13"/>
      <c r="CA267" s="13"/>
      <c r="CB267" s="13"/>
      <c r="CC267" s="13"/>
      <c r="CD267" s="13"/>
      <c r="CE267" s="13"/>
      <c r="CF267" s="13"/>
      <c r="CG267" s="13"/>
      <c r="CH267" s="13"/>
      <c r="CI267" s="13"/>
      <c r="CJ267" s="13"/>
      <c r="CK267" s="13"/>
      <c r="CL267" s="13"/>
      <c r="CM267" s="13"/>
      <c r="CN267" s="13"/>
      <c r="CO267" s="13"/>
      <c r="CP267" s="13"/>
      <c r="CQ267" s="13"/>
      <c r="CR267" s="13"/>
      <c r="CS267" s="13"/>
      <c r="CT267" s="13"/>
      <c r="CU267" s="13"/>
      <c r="CV267" s="13"/>
      <c r="CW267" s="13"/>
      <c r="CX267" s="13"/>
      <c r="CY267" s="13"/>
      <c r="CZ267" s="13"/>
      <c r="DA267" s="13"/>
      <c r="DB267" s="13"/>
      <c r="DC267" s="13"/>
      <c r="DD267" s="13"/>
      <c r="DE267" s="13"/>
      <c r="DF267" s="13"/>
      <c r="DG267" s="13"/>
      <c r="DH267" s="13"/>
      <c r="DI267" s="13"/>
      <c r="DJ267" s="13"/>
      <c r="DK267" s="13"/>
      <c r="DL267" s="13"/>
      <c r="DM267" s="13"/>
      <c r="DN267" s="13"/>
      <c r="DO267" s="13"/>
      <c r="DP267" s="13"/>
      <c r="DQ267" s="13"/>
      <c r="DR267" s="13"/>
      <c r="DS267" s="13"/>
      <c r="DT267" s="13"/>
      <c r="DU267" s="13"/>
      <c r="DV267" s="13"/>
      <c r="DW267" s="13"/>
      <c r="DX267" s="13"/>
      <c r="DY267" s="13"/>
      <c r="DZ267" s="13"/>
      <c r="EA267" s="13"/>
      <c r="EB267" s="13"/>
      <c r="EC267" s="13"/>
      <c r="ED267" s="13"/>
      <c r="EE267" s="13"/>
      <c r="EF267" s="13"/>
      <c r="EG267" s="13"/>
      <c r="EH267" s="13"/>
      <c r="EI267" s="13"/>
      <c r="EJ267" s="13"/>
      <c r="EK267" s="13"/>
      <c r="EL267" s="13"/>
      <c r="EM267" s="13"/>
      <c r="EN267" s="13"/>
      <c r="EO267" s="13"/>
      <c r="EP267" s="13"/>
      <c r="EQ267" s="13"/>
      <c r="ER267" s="13"/>
      <c r="ES267" s="13"/>
      <c r="ET267" s="13"/>
      <c r="EU267" s="13"/>
      <c r="EV267" s="13"/>
      <c r="EW267" s="13"/>
      <c r="EX267" s="13"/>
      <c r="EY267" s="13"/>
      <c r="EZ267" s="13"/>
      <c r="FA267" s="13"/>
      <c r="FB267" s="13"/>
      <c r="FC267" s="13"/>
      <c r="FD267" s="13"/>
      <c r="FE267" s="13"/>
      <c r="FF267" s="13"/>
      <c r="FG267" s="13"/>
      <c r="FH267" s="13"/>
      <c r="FI267" s="13"/>
      <c r="FJ267" s="13"/>
      <c r="FK267" s="13"/>
      <c r="FL267" s="13"/>
      <c r="FM267" s="13"/>
      <c r="FN267" s="13"/>
      <c r="FO267" s="13"/>
      <c r="FP267" s="13"/>
      <c r="FQ267" s="13"/>
      <c r="FR267" s="13"/>
      <c r="FS267" s="13"/>
      <c r="FT267" s="13"/>
      <c r="FU267" s="13"/>
      <c r="FV267" s="13"/>
      <c r="FW267" s="13"/>
      <c r="FX267" s="13"/>
      <c r="FY267" s="13"/>
      <c r="FZ267" s="13"/>
      <c r="GA267" s="13"/>
      <c r="GB267" s="13"/>
      <c r="GC267" s="13"/>
      <c r="GD267" s="13"/>
      <c r="GE267" s="13"/>
      <c r="GF267" s="13"/>
      <c r="GG267" s="13"/>
      <c r="GH267" s="13"/>
      <c r="GI267" s="13"/>
      <c r="GJ267" s="13"/>
      <c r="GK267" s="13"/>
      <c r="GL267" s="13"/>
      <c r="GM267" s="13"/>
      <c r="GN267" s="13"/>
      <c r="GO267" s="13"/>
      <c r="GP267" s="13"/>
      <c r="GQ267" s="13"/>
      <c r="GR267" s="13"/>
      <c r="GS267" s="13"/>
      <c r="GT267" s="13"/>
      <c r="GU267" s="13"/>
      <c r="GV267" s="13"/>
      <c r="GW267" s="13"/>
      <c r="GX267" s="13"/>
      <c r="GY267" s="13"/>
      <c r="GZ267" s="13"/>
      <c r="HA267" s="13"/>
      <c r="HB267" s="13"/>
      <c r="HC267" s="13"/>
      <c r="HD267" s="13"/>
      <c r="HE267" s="13"/>
      <c r="HF267" s="13"/>
      <c r="HG267" s="13"/>
      <c r="HH267" s="13"/>
      <c r="HI267" s="13"/>
      <c r="HJ267" s="13"/>
      <c r="HK267" s="13"/>
      <c r="HL267" s="13"/>
      <c r="HM267" s="13"/>
      <c r="HN267" s="13"/>
      <c r="HO267" s="13"/>
      <c r="HP267" s="13"/>
      <c r="HQ267" s="13"/>
      <c r="HR267" s="13"/>
      <c r="HS267" s="13"/>
      <c r="HT267" s="13"/>
      <c r="HU267" s="13"/>
      <c r="HV267" s="13"/>
      <c r="HW267" s="13"/>
      <c r="HX267" s="13"/>
      <c r="HY267" s="13"/>
      <c r="HZ267" s="13"/>
      <c r="IA267" s="13"/>
      <c r="IB267" s="13"/>
      <c r="IC267" s="13"/>
      <c r="ID267" s="13"/>
      <c r="IE267" s="13"/>
      <c r="IF267" s="13"/>
      <c r="IG267" s="13"/>
      <c r="IH267" s="13"/>
      <c r="II267" s="13"/>
      <c r="IJ267" s="13"/>
    </row>
    <row r="268" spans="1:244" s="14" customFormat="1" ht="38.25" customHeight="1" x14ac:dyDescent="0.3">
      <c r="A268" s="56">
        <v>8861</v>
      </c>
      <c r="B268" s="84" t="s">
        <v>177</v>
      </c>
      <c r="C268" s="82">
        <v>800000</v>
      </c>
      <c r="D268" s="82">
        <v>800000</v>
      </c>
      <c r="E268" s="82">
        <v>800000</v>
      </c>
      <c r="F268" s="68">
        <f t="shared" si="89"/>
        <v>100</v>
      </c>
      <c r="G268" s="67">
        <f t="shared" si="75"/>
        <v>0</v>
      </c>
      <c r="H268" s="67"/>
      <c r="I268" s="67"/>
      <c r="J268" s="67"/>
      <c r="K268" s="69"/>
      <c r="L268" s="71"/>
      <c r="M268" s="67">
        <f t="shared" si="73"/>
        <v>800000</v>
      </c>
      <c r="N268" s="67">
        <f t="shared" si="73"/>
        <v>800000</v>
      </c>
      <c r="O268" s="67">
        <f t="shared" si="73"/>
        <v>800000</v>
      </c>
      <c r="P268" s="74">
        <f t="shared" si="76"/>
        <v>100</v>
      </c>
      <c r="Q268" s="67">
        <f t="shared" si="77"/>
        <v>0</v>
      </c>
      <c r="R268" s="46"/>
      <c r="S268" s="46"/>
      <c r="T268" s="13"/>
      <c r="U268" s="13"/>
      <c r="V268" s="13"/>
      <c r="W268" s="13"/>
      <c r="X268" s="13"/>
      <c r="Y268" s="13"/>
      <c r="Z268" s="13"/>
      <c r="AA268" s="13"/>
      <c r="AB268" s="13"/>
      <c r="AC268" s="13"/>
      <c r="AD268" s="13"/>
      <c r="AE268" s="13"/>
      <c r="AF268" s="13"/>
      <c r="AG268" s="13"/>
      <c r="AH268" s="13"/>
      <c r="AI268" s="13"/>
      <c r="AJ268" s="13"/>
      <c r="AK268" s="13"/>
      <c r="AL268" s="13"/>
      <c r="AM268" s="13"/>
      <c r="AN268" s="13"/>
      <c r="AO268" s="13"/>
      <c r="AP268" s="13"/>
      <c r="AQ268" s="13"/>
      <c r="AR268" s="13"/>
      <c r="AS268" s="13"/>
      <c r="AT268" s="13"/>
      <c r="AU268" s="13"/>
      <c r="AV268" s="13"/>
      <c r="AW268" s="13"/>
      <c r="AX268" s="13"/>
      <c r="AY268" s="13"/>
      <c r="AZ268" s="13"/>
      <c r="BA268" s="13"/>
      <c r="BB268" s="13"/>
      <c r="BC268" s="13"/>
      <c r="BD268" s="13"/>
      <c r="BE268" s="13"/>
      <c r="BF268" s="13"/>
      <c r="BG268" s="13"/>
      <c r="BH268" s="13"/>
      <c r="BI268" s="13"/>
      <c r="BJ268" s="13"/>
      <c r="BK268" s="13"/>
      <c r="BL268" s="13"/>
      <c r="BM268" s="13"/>
      <c r="BN268" s="13"/>
      <c r="BO268" s="13"/>
      <c r="BP268" s="13"/>
      <c r="BQ268" s="13"/>
      <c r="BR268" s="13"/>
      <c r="BS268" s="13"/>
      <c r="BT268" s="13"/>
      <c r="BU268" s="13"/>
      <c r="BV268" s="13"/>
      <c r="BW268" s="13"/>
      <c r="BX268" s="13"/>
      <c r="BY268" s="13"/>
      <c r="BZ268" s="13"/>
      <c r="CA268" s="13"/>
      <c r="CB268" s="13"/>
      <c r="CC268" s="13"/>
      <c r="CD268" s="13"/>
      <c r="CE268" s="13"/>
      <c r="CF268" s="13"/>
      <c r="CG268" s="13"/>
      <c r="CH268" s="13"/>
      <c r="CI268" s="13"/>
      <c r="CJ268" s="13"/>
      <c r="CK268" s="13"/>
      <c r="CL268" s="13"/>
      <c r="CM268" s="13"/>
      <c r="CN268" s="13"/>
      <c r="CO268" s="13"/>
      <c r="CP268" s="13"/>
      <c r="CQ268" s="13"/>
      <c r="CR268" s="13"/>
      <c r="CS268" s="13"/>
      <c r="CT268" s="13"/>
      <c r="CU268" s="13"/>
      <c r="CV268" s="13"/>
      <c r="CW268" s="13"/>
      <c r="CX268" s="13"/>
      <c r="CY268" s="13"/>
      <c r="CZ268" s="13"/>
      <c r="DA268" s="13"/>
      <c r="DB268" s="13"/>
      <c r="DC268" s="13"/>
      <c r="DD268" s="13"/>
      <c r="DE268" s="13"/>
      <c r="DF268" s="13"/>
      <c r="DG268" s="13"/>
      <c r="DH268" s="13"/>
      <c r="DI268" s="13"/>
      <c r="DJ268" s="13"/>
      <c r="DK268" s="13"/>
      <c r="DL268" s="13"/>
      <c r="DM268" s="13"/>
      <c r="DN268" s="13"/>
      <c r="DO268" s="13"/>
      <c r="DP268" s="13"/>
      <c r="DQ268" s="13"/>
      <c r="DR268" s="13"/>
      <c r="DS268" s="13"/>
      <c r="DT268" s="13"/>
      <c r="DU268" s="13"/>
      <c r="DV268" s="13"/>
      <c r="DW268" s="13"/>
      <c r="DX268" s="13"/>
      <c r="DY268" s="13"/>
      <c r="DZ268" s="13"/>
      <c r="EA268" s="13"/>
      <c r="EB268" s="13"/>
      <c r="EC268" s="13"/>
      <c r="ED268" s="13"/>
      <c r="EE268" s="13"/>
      <c r="EF268" s="13"/>
      <c r="EG268" s="13"/>
      <c r="EH268" s="13"/>
      <c r="EI268" s="13"/>
      <c r="EJ268" s="13"/>
      <c r="EK268" s="13"/>
      <c r="EL268" s="13"/>
      <c r="EM268" s="13"/>
      <c r="EN268" s="13"/>
      <c r="EO268" s="13"/>
      <c r="EP268" s="13"/>
      <c r="EQ268" s="13"/>
      <c r="ER268" s="13"/>
      <c r="ES268" s="13"/>
      <c r="ET268" s="13"/>
      <c r="EU268" s="13"/>
      <c r="EV268" s="13"/>
      <c r="EW268" s="13"/>
      <c r="EX268" s="13"/>
      <c r="EY268" s="13"/>
      <c r="EZ268" s="13"/>
      <c r="FA268" s="13"/>
      <c r="FB268" s="13"/>
      <c r="FC268" s="13"/>
      <c r="FD268" s="13"/>
      <c r="FE268" s="13"/>
      <c r="FF268" s="13"/>
      <c r="FG268" s="13"/>
      <c r="FH268" s="13"/>
      <c r="FI268" s="13"/>
      <c r="FJ268" s="13"/>
      <c r="FK268" s="13"/>
      <c r="FL268" s="13"/>
      <c r="FM268" s="13"/>
      <c r="FN268" s="13"/>
      <c r="FO268" s="13"/>
      <c r="FP268" s="13"/>
      <c r="FQ268" s="13"/>
      <c r="FR268" s="13"/>
      <c r="FS268" s="13"/>
      <c r="FT268" s="13"/>
      <c r="FU268" s="13"/>
      <c r="FV268" s="13"/>
      <c r="FW268" s="13"/>
      <c r="FX268" s="13"/>
      <c r="FY268" s="13"/>
      <c r="FZ268" s="13"/>
      <c r="GA268" s="13"/>
      <c r="GB268" s="13"/>
      <c r="GC268" s="13"/>
      <c r="GD268" s="13"/>
      <c r="GE268" s="13"/>
      <c r="GF268" s="13"/>
      <c r="GG268" s="13"/>
      <c r="GH268" s="13"/>
      <c r="GI268" s="13"/>
      <c r="GJ268" s="13"/>
      <c r="GK268" s="13"/>
      <c r="GL268" s="13"/>
      <c r="GM268" s="13"/>
      <c r="GN268" s="13"/>
      <c r="GO268" s="13"/>
      <c r="GP268" s="13"/>
      <c r="GQ268" s="13"/>
      <c r="GR268" s="13"/>
      <c r="GS268" s="13"/>
      <c r="GT268" s="13"/>
      <c r="GU268" s="13"/>
      <c r="GV268" s="13"/>
      <c r="GW268" s="13"/>
      <c r="GX268" s="13"/>
      <c r="GY268" s="13"/>
      <c r="GZ268" s="13"/>
      <c r="HA268" s="13"/>
      <c r="HB268" s="13"/>
      <c r="HC268" s="13"/>
      <c r="HD268" s="13"/>
      <c r="HE268" s="13"/>
      <c r="HF268" s="13"/>
      <c r="HG268" s="13"/>
      <c r="HH268" s="13"/>
      <c r="HI268" s="13"/>
      <c r="HJ268" s="13"/>
      <c r="HK268" s="13"/>
      <c r="HL268" s="13"/>
      <c r="HM268" s="13"/>
      <c r="HN268" s="13"/>
      <c r="HO268" s="13"/>
      <c r="HP268" s="13"/>
      <c r="HQ268" s="13"/>
      <c r="HR268" s="13"/>
      <c r="HS268" s="13"/>
      <c r="HT268" s="13"/>
      <c r="HU268" s="13"/>
      <c r="HV268" s="13"/>
      <c r="HW268" s="13"/>
      <c r="HX268" s="13"/>
      <c r="HY268" s="13"/>
      <c r="HZ268" s="13"/>
      <c r="IA268" s="13"/>
      <c r="IB268" s="13"/>
      <c r="IC268" s="13"/>
      <c r="ID268" s="13"/>
      <c r="IE268" s="13"/>
      <c r="IF268" s="13"/>
      <c r="IG268" s="13"/>
      <c r="IH268" s="13"/>
      <c r="II268" s="13"/>
      <c r="IJ268" s="13"/>
    </row>
    <row r="269" spans="1:244" s="14" customFormat="1" ht="42" customHeight="1" x14ac:dyDescent="0.3">
      <c r="A269" s="77">
        <v>8862</v>
      </c>
      <c r="B269" s="85" t="s">
        <v>179</v>
      </c>
      <c r="C269" s="82"/>
      <c r="D269" s="82"/>
      <c r="E269" s="82"/>
      <c r="F269" s="68"/>
      <c r="G269" s="67"/>
      <c r="H269" s="67">
        <v>-800000</v>
      </c>
      <c r="I269" s="67">
        <v>0</v>
      </c>
      <c r="J269" s="67">
        <v>0</v>
      </c>
      <c r="K269" s="69">
        <f t="shared" si="90"/>
        <v>0</v>
      </c>
      <c r="L269" s="67">
        <f t="shared" si="81"/>
        <v>0</v>
      </c>
      <c r="M269" s="67">
        <f t="shared" si="73"/>
        <v>-800000</v>
      </c>
      <c r="N269" s="67">
        <f t="shared" si="73"/>
        <v>0</v>
      </c>
      <c r="O269" s="67">
        <f t="shared" si="73"/>
        <v>0</v>
      </c>
      <c r="P269" s="74">
        <v>0</v>
      </c>
      <c r="Q269" s="67">
        <f t="shared" si="77"/>
        <v>0</v>
      </c>
      <c r="R269" s="46"/>
      <c r="S269" s="46"/>
      <c r="T269" s="13"/>
      <c r="U269" s="13"/>
      <c r="V269" s="13"/>
      <c r="W269" s="13"/>
      <c r="X269" s="13"/>
      <c r="Y269" s="13"/>
      <c r="Z269" s="13"/>
      <c r="AA269" s="13"/>
      <c r="AB269" s="13"/>
      <c r="AC269" s="13"/>
      <c r="AD269" s="13"/>
      <c r="AE269" s="13"/>
      <c r="AF269" s="13"/>
      <c r="AG269" s="13"/>
      <c r="AH269" s="13"/>
      <c r="AI269" s="13"/>
      <c r="AJ269" s="13"/>
      <c r="AK269" s="13"/>
      <c r="AL269" s="13"/>
      <c r="AM269" s="13"/>
      <c r="AN269" s="13"/>
      <c r="AO269" s="13"/>
      <c r="AP269" s="13"/>
      <c r="AQ269" s="13"/>
      <c r="AR269" s="13"/>
      <c r="AS269" s="13"/>
      <c r="AT269" s="13"/>
      <c r="AU269" s="13"/>
      <c r="AV269" s="13"/>
      <c r="AW269" s="13"/>
      <c r="AX269" s="13"/>
      <c r="AY269" s="13"/>
      <c r="AZ269" s="13"/>
      <c r="BA269" s="13"/>
      <c r="BB269" s="13"/>
      <c r="BC269" s="13"/>
      <c r="BD269" s="13"/>
      <c r="BE269" s="13"/>
      <c r="BF269" s="13"/>
      <c r="BG269" s="13"/>
      <c r="BH269" s="13"/>
      <c r="BI269" s="13"/>
      <c r="BJ269" s="13"/>
      <c r="BK269" s="13"/>
      <c r="BL269" s="13"/>
      <c r="BM269" s="13"/>
      <c r="BN269" s="13"/>
      <c r="BO269" s="13"/>
      <c r="BP269" s="13"/>
      <c r="BQ269" s="13"/>
      <c r="BR269" s="13"/>
      <c r="BS269" s="13"/>
      <c r="BT269" s="13"/>
      <c r="BU269" s="13"/>
      <c r="BV269" s="13"/>
      <c r="BW269" s="13"/>
      <c r="BX269" s="13"/>
      <c r="BY269" s="13"/>
      <c r="BZ269" s="13"/>
      <c r="CA269" s="13"/>
      <c r="CB269" s="13"/>
      <c r="CC269" s="13"/>
      <c r="CD269" s="13"/>
      <c r="CE269" s="13"/>
      <c r="CF269" s="13"/>
      <c r="CG269" s="13"/>
      <c r="CH269" s="13"/>
      <c r="CI269" s="13"/>
      <c r="CJ269" s="13"/>
      <c r="CK269" s="13"/>
      <c r="CL269" s="13"/>
      <c r="CM269" s="13"/>
      <c r="CN269" s="13"/>
      <c r="CO269" s="13"/>
      <c r="CP269" s="13"/>
      <c r="CQ269" s="13"/>
      <c r="CR269" s="13"/>
      <c r="CS269" s="13"/>
      <c r="CT269" s="13"/>
      <c r="CU269" s="13"/>
      <c r="CV269" s="13"/>
      <c r="CW269" s="13"/>
      <c r="CX269" s="13"/>
      <c r="CY269" s="13"/>
      <c r="CZ269" s="13"/>
      <c r="DA269" s="13"/>
      <c r="DB269" s="13"/>
      <c r="DC269" s="13"/>
      <c r="DD269" s="13"/>
      <c r="DE269" s="13"/>
      <c r="DF269" s="13"/>
      <c r="DG269" s="13"/>
      <c r="DH269" s="13"/>
      <c r="DI269" s="13"/>
      <c r="DJ269" s="13"/>
      <c r="DK269" s="13"/>
      <c r="DL269" s="13"/>
      <c r="DM269" s="13"/>
      <c r="DN269" s="13"/>
      <c r="DO269" s="13"/>
      <c r="DP269" s="13"/>
      <c r="DQ269" s="13"/>
      <c r="DR269" s="13"/>
      <c r="DS269" s="13"/>
      <c r="DT269" s="13"/>
      <c r="DU269" s="13"/>
      <c r="DV269" s="13"/>
      <c r="DW269" s="13"/>
      <c r="DX269" s="13"/>
      <c r="DY269" s="13"/>
      <c r="DZ269" s="13"/>
      <c r="EA269" s="13"/>
      <c r="EB269" s="13"/>
      <c r="EC269" s="13"/>
      <c r="ED269" s="13"/>
      <c r="EE269" s="13"/>
      <c r="EF269" s="13"/>
      <c r="EG269" s="13"/>
      <c r="EH269" s="13"/>
      <c r="EI269" s="13"/>
      <c r="EJ269" s="13"/>
      <c r="EK269" s="13"/>
      <c r="EL269" s="13"/>
      <c r="EM269" s="13"/>
      <c r="EN269" s="13"/>
      <c r="EO269" s="13"/>
      <c r="EP269" s="13"/>
      <c r="EQ269" s="13"/>
      <c r="ER269" s="13"/>
      <c r="ES269" s="13"/>
      <c r="ET269" s="13"/>
      <c r="EU269" s="13"/>
      <c r="EV269" s="13"/>
      <c r="EW269" s="13"/>
      <c r="EX269" s="13"/>
      <c r="EY269" s="13"/>
      <c r="EZ269" s="13"/>
      <c r="FA269" s="13"/>
      <c r="FB269" s="13"/>
      <c r="FC269" s="13"/>
      <c r="FD269" s="13"/>
      <c r="FE269" s="13"/>
      <c r="FF269" s="13"/>
      <c r="FG269" s="13"/>
      <c r="FH269" s="13"/>
      <c r="FI269" s="13"/>
      <c r="FJ269" s="13"/>
      <c r="FK269" s="13"/>
      <c r="FL269" s="13"/>
      <c r="FM269" s="13"/>
      <c r="FN269" s="13"/>
      <c r="FO269" s="13"/>
      <c r="FP269" s="13"/>
      <c r="FQ269" s="13"/>
      <c r="FR269" s="13"/>
      <c r="FS269" s="13"/>
      <c r="FT269" s="13"/>
      <c r="FU269" s="13"/>
      <c r="FV269" s="13"/>
      <c r="FW269" s="13"/>
      <c r="FX269" s="13"/>
      <c r="FY269" s="13"/>
      <c r="FZ269" s="13"/>
      <c r="GA269" s="13"/>
      <c r="GB269" s="13"/>
      <c r="GC269" s="13"/>
      <c r="GD269" s="13"/>
      <c r="GE269" s="13"/>
      <c r="GF269" s="13"/>
      <c r="GG269" s="13"/>
      <c r="GH269" s="13"/>
      <c r="GI269" s="13"/>
      <c r="GJ269" s="13"/>
      <c r="GK269" s="13"/>
      <c r="GL269" s="13"/>
      <c r="GM269" s="13"/>
      <c r="GN269" s="13"/>
      <c r="GO269" s="13"/>
      <c r="GP269" s="13"/>
      <c r="GQ269" s="13"/>
      <c r="GR269" s="13"/>
      <c r="GS269" s="13"/>
      <c r="GT269" s="13"/>
      <c r="GU269" s="13"/>
      <c r="GV269" s="13"/>
      <c r="GW269" s="13"/>
      <c r="GX269" s="13"/>
      <c r="GY269" s="13"/>
      <c r="GZ269" s="13"/>
      <c r="HA269" s="13"/>
      <c r="HB269" s="13"/>
      <c r="HC269" s="13"/>
      <c r="HD269" s="13"/>
      <c r="HE269" s="13"/>
      <c r="HF269" s="13"/>
      <c r="HG269" s="13"/>
      <c r="HH269" s="13"/>
      <c r="HI269" s="13"/>
      <c r="HJ269" s="13"/>
      <c r="HK269" s="13"/>
      <c r="HL269" s="13"/>
      <c r="HM269" s="13"/>
      <c r="HN269" s="13"/>
      <c r="HO269" s="13"/>
      <c r="HP269" s="13"/>
      <c r="HQ269" s="13"/>
      <c r="HR269" s="13"/>
      <c r="HS269" s="13"/>
      <c r="HT269" s="13"/>
      <c r="HU269" s="13"/>
      <c r="HV269" s="13"/>
      <c r="HW269" s="13"/>
      <c r="HX269" s="13"/>
      <c r="HY269" s="13"/>
      <c r="HZ269" s="13"/>
      <c r="IA269" s="13"/>
      <c r="IB269" s="13"/>
      <c r="IC269" s="13"/>
      <c r="ID269" s="13"/>
      <c r="IE269" s="13"/>
      <c r="IF269" s="13"/>
      <c r="IG269" s="13"/>
      <c r="IH269" s="13"/>
      <c r="II269" s="13"/>
      <c r="IJ269" s="13"/>
    </row>
    <row r="270" spans="1:244" s="14" customFormat="1" ht="21" customHeight="1" x14ac:dyDescent="0.3">
      <c r="A270" s="77"/>
      <c r="B270" s="94" t="s">
        <v>263</v>
      </c>
      <c r="C270" s="67"/>
      <c r="D270" s="67"/>
      <c r="E270" s="67"/>
      <c r="F270" s="68"/>
      <c r="G270" s="67"/>
      <c r="H270" s="67"/>
      <c r="I270" s="67"/>
      <c r="J270" s="67"/>
      <c r="K270" s="69"/>
      <c r="L270" s="67"/>
      <c r="M270" s="67"/>
      <c r="N270" s="67"/>
      <c r="O270" s="67"/>
      <c r="P270" s="70"/>
      <c r="Q270" s="67"/>
      <c r="R270" s="46"/>
      <c r="S270" s="15"/>
      <c r="T270" s="13"/>
      <c r="U270" s="13"/>
      <c r="V270" s="13"/>
      <c r="W270" s="13"/>
      <c r="X270" s="13"/>
      <c r="Y270" s="13"/>
      <c r="Z270" s="13"/>
      <c r="AA270" s="13"/>
      <c r="AB270" s="13"/>
      <c r="AC270" s="13"/>
      <c r="AD270" s="13"/>
      <c r="AE270" s="13"/>
      <c r="AF270" s="13"/>
      <c r="AG270" s="13"/>
      <c r="AH270" s="13"/>
      <c r="AI270" s="13"/>
      <c r="AJ270" s="13"/>
      <c r="AK270" s="13"/>
      <c r="AL270" s="13"/>
      <c r="AM270" s="13"/>
      <c r="AN270" s="13"/>
      <c r="AO270" s="13"/>
      <c r="AP270" s="13"/>
      <c r="AQ270" s="13"/>
      <c r="AR270" s="13"/>
      <c r="AS270" s="13"/>
      <c r="AT270" s="13"/>
      <c r="AU270" s="13"/>
      <c r="AV270" s="13"/>
      <c r="AW270" s="13"/>
      <c r="AX270" s="13"/>
      <c r="AY270" s="13"/>
      <c r="AZ270" s="13"/>
      <c r="BA270" s="13"/>
      <c r="BB270" s="13"/>
      <c r="BC270" s="13"/>
      <c r="BD270" s="13"/>
      <c r="BE270" s="13"/>
      <c r="BF270" s="13"/>
      <c r="BG270" s="13"/>
      <c r="BH270" s="13"/>
      <c r="BI270" s="13"/>
      <c r="BJ270" s="13"/>
      <c r="BK270" s="13"/>
      <c r="BL270" s="13"/>
      <c r="BM270" s="13"/>
      <c r="BN270" s="13"/>
      <c r="BO270" s="13"/>
      <c r="BP270" s="13"/>
      <c r="BQ270" s="13"/>
      <c r="BR270" s="13"/>
      <c r="BS270" s="13"/>
      <c r="BT270" s="13"/>
      <c r="BU270" s="13"/>
      <c r="BV270" s="13"/>
      <c r="BW270" s="13"/>
      <c r="BX270" s="13"/>
      <c r="BY270" s="13"/>
      <c r="BZ270" s="13"/>
      <c r="CA270" s="13"/>
      <c r="CB270" s="13"/>
      <c r="CC270" s="13"/>
      <c r="CD270" s="13"/>
      <c r="CE270" s="13"/>
      <c r="CF270" s="13"/>
      <c r="CG270" s="13"/>
      <c r="CH270" s="13"/>
      <c r="CI270" s="13"/>
      <c r="CJ270" s="13"/>
      <c r="CK270" s="13"/>
      <c r="CL270" s="13"/>
      <c r="CM270" s="13"/>
      <c r="CN270" s="13"/>
      <c r="CO270" s="13"/>
      <c r="CP270" s="13"/>
      <c r="CQ270" s="13"/>
      <c r="CR270" s="13"/>
      <c r="CS270" s="13"/>
      <c r="CT270" s="13"/>
      <c r="CU270" s="13"/>
      <c r="CV270" s="13"/>
      <c r="CW270" s="13"/>
      <c r="CX270" s="13"/>
      <c r="CY270" s="13"/>
      <c r="CZ270" s="13"/>
      <c r="DA270" s="13"/>
      <c r="DB270" s="13"/>
      <c r="DC270" s="13"/>
      <c r="DD270" s="13"/>
      <c r="DE270" s="13"/>
      <c r="DF270" s="13"/>
      <c r="DG270" s="13"/>
      <c r="DH270" s="13"/>
      <c r="DI270" s="13"/>
      <c r="DJ270" s="13"/>
      <c r="DK270" s="13"/>
      <c r="DL270" s="13"/>
      <c r="DM270" s="13"/>
      <c r="DN270" s="13"/>
      <c r="DO270" s="13"/>
      <c r="DP270" s="13"/>
      <c r="DQ270" s="13"/>
      <c r="DR270" s="13"/>
      <c r="DS270" s="13"/>
      <c r="DT270" s="13"/>
      <c r="DU270" s="13"/>
      <c r="DV270" s="13"/>
      <c r="DW270" s="13"/>
      <c r="DX270" s="13"/>
      <c r="DY270" s="13"/>
      <c r="DZ270" s="13"/>
      <c r="EA270" s="13"/>
      <c r="EB270" s="13"/>
      <c r="EC270" s="13"/>
      <c r="ED270" s="13"/>
      <c r="EE270" s="13"/>
      <c r="EF270" s="13"/>
      <c r="EG270" s="13"/>
      <c r="EH270" s="13"/>
      <c r="EI270" s="13"/>
      <c r="EJ270" s="13"/>
      <c r="EK270" s="13"/>
      <c r="EL270" s="13"/>
      <c r="EM270" s="13"/>
      <c r="EN270" s="13"/>
      <c r="EO270" s="13"/>
      <c r="EP270" s="13"/>
      <c r="EQ270" s="13"/>
      <c r="ER270" s="13"/>
      <c r="ES270" s="13"/>
      <c r="ET270" s="13"/>
      <c r="EU270" s="13"/>
      <c r="EV270" s="13"/>
      <c r="EW270" s="13"/>
      <c r="EX270" s="13"/>
      <c r="EY270" s="13"/>
      <c r="EZ270" s="13"/>
      <c r="FA270" s="13"/>
      <c r="FB270" s="13"/>
      <c r="FC270" s="13"/>
      <c r="FD270" s="13"/>
      <c r="FE270" s="13"/>
      <c r="FF270" s="13"/>
      <c r="FG270" s="13"/>
      <c r="FH270" s="13"/>
      <c r="FI270" s="13"/>
      <c r="FJ270" s="13"/>
      <c r="FK270" s="13"/>
      <c r="FL270" s="13"/>
      <c r="FM270" s="13"/>
      <c r="FN270" s="13"/>
      <c r="FO270" s="13"/>
      <c r="FP270" s="13"/>
      <c r="FQ270" s="13"/>
      <c r="FR270" s="13"/>
      <c r="FS270" s="13"/>
      <c r="FT270" s="13"/>
      <c r="FU270" s="13"/>
      <c r="FV270" s="13"/>
      <c r="FW270" s="13"/>
      <c r="FX270" s="13"/>
      <c r="FY270" s="13"/>
      <c r="FZ270" s="13"/>
      <c r="GA270" s="13"/>
      <c r="GB270" s="13"/>
      <c r="GC270" s="13"/>
      <c r="GD270" s="13"/>
      <c r="GE270" s="13"/>
      <c r="GF270" s="13"/>
      <c r="GG270" s="13"/>
      <c r="GH270" s="13"/>
      <c r="GI270" s="13"/>
      <c r="GJ270" s="13"/>
      <c r="GK270" s="13"/>
      <c r="GL270" s="13"/>
      <c r="GM270" s="13"/>
      <c r="GN270" s="13"/>
      <c r="GO270" s="13"/>
      <c r="GP270" s="13"/>
      <c r="GQ270" s="13"/>
      <c r="GR270" s="13"/>
      <c r="GS270" s="13"/>
      <c r="GT270" s="13"/>
      <c r="GU270" s="13"/>
      <c r="GV270" s="13"/>
      <c r="GW270" s="13"/>
      <c r="GX270" s="13"/>
      <c r="GY270" s="13"/>
      <c r="GZ270" s="13"/>
      <c r="HA270" s="13"/>
      <c r="HB270" s="13"/>
      <c r="HC270" s="13"/>
      <c r="HD270" s="13"/>
      <c r="HE270" s="13"/>
      <c r="HF270" s="13"/>
      <c r="HG270" s="13"/>
      <c r="HH270" s="13"/>
      <c r="HI270" s="13"/>
      <c r="HJ270" s="13"/>
      <c r="HK270" s="13"/>
      <c r="HL270" s="13"/>
      <c r="HM270" s="13"/>
      <c r="HN270" s="13"/>
      <c r="HO270" s="13"/>
      <c r="HP270" s="13"/>
      <c r="HQ270" s="13"/>
      <c r="HR270" s="13"/>
      <c r="HS270" s="13"/>
      <c r="HT270" s="13"/>
      <c r="HU270" s="13"/>
      <c r="HV270" s="13"/>
      <c r="HW270" s="13"/>
      <c r="HX270" s="13"/>
      <c r="HY270" s="13"/>
      <c r="HZ270" s="13"/>
      <c r="IA270" s="13"/>
      <c r="IB270" s="13"/>
      <c r="IC270" s="13"/>
      <c r="ID270" s="13"/>
      <c r="IE270" s="13"/>
      <c r="IF270" s="13"/>
      <c r="IG270" s="13"/>
      <c r="IH270" s="13"/>
      <c r="II270" s="13"/>
      <c r="IJ270" s="13"/>
    </row>
    <row r="271" spans="1:244" s="14" customFormat="1" ht="21" customHeight="1" x14ac:dyDescent="0.3">
      <c r="A271" s="77"/>
      <c r="B271" s="85" t="s">
        <v>264</v>
      </c>
      <c r="C271" s="67">
        <v>-17315398.129999999</v>
      </c>
      <c r="D271" s="67"/>
      <c r="E271" s="67">
        <v>-1890110.02</v>
      </c>
      <c r="F271" s="68">
        <f>E271/C271*100</f>
        <v>10.915775691725317</v>
      </c>
      <c r="G271" s="67">
        <f>E271-C271</f>
        <v>15425288.109999999</v>
      </c>
      <c r="H271" s="67">
        <v>-14649449</v>
      </c>
      <c r="I271" s="67"/>
      <c r="J271" s="67">
        <v>-69214.81</v>
      </c>
      <c r="K271" s="69">
        <f>J271/H271*100</f>
        <v>0.47247381113105347</v>
      </c>
      <c r="L271" s="67">
        <f>J271-H271</f>
        <v>14580234.189999999</v>
      </c>
      <c r="M271" s="67">
        <f t="shared" si="73"/>
        <v>-31964847.129999999</v>
      </c>
      <c r="N271" s="67"/>
      <c r="O271" s="67">
        <f t="shared" si="73"/>
        <v>-1959324.83</v>
      </c>
      <c r="P271" s="70">
        <f>O271/M271*100</f>
        <v>6.129623651980844</v>
      </c>
      <c r="Q271" s="67">
        <f>O271-M271</f>
        <v>30005522.299999997</v>
      </c>
      <c r="R271" s="46"/>
      <c r="S271" s="15"/>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c r="AP271" s="13"/>
      <c r="AQ271" s="13"/>
      <c r="AR271" s="13"/>
      <c r="AS271" s="13"/>
      <c r="AT271" s="13"/>
      <c r="AU271" s="13"/>
      <c r="AV271" s="13"/>
      <c r="AW271" s="13"/>
      <c r="AX271" s="13"/>
      <c r="AY271" s="13"/>
      <c r="AZ271" s="13"/>
      <c r="BA271" s="13"/>
      <c r="BB271" s="13"/>
      <c r="BC271" s="13"/>
      <c r="BD271" s="13"/>
      <c r="BE271" s="13"/>
      <c r="BF271" s="13"/>
      <c r="BG271" s="13"/>
      <c r="BH271" s="13"/>
      <c r="BI271" s="13"/>
      <c r="BJ271" s="13"/>
      <c r="BK271" s="13"/>
      <c r="BL271" s="13"/>
      <c r="BM271" s="13"/>
      <c r="BN271" s="13"/>
      <c r="BO271" s="13"/>
      <c r="BP271" s="13"/>
      <c r="BQ271" s="13"/>
      <c r="BR271" s="13"/>
      <c r="BS271" s="13"/>
      <c r="BT271" s="13"/>
      <c r="BU271" s="13"/>
      <c r="BV271" s="13"/>
      <c r="BW271" s="13"/>
      <c r="BX271" s="13"/>
      <c r="BY271" s="13"/>
      <c r="BZ271" s="13"/>
      <c r="CA271" s="13"/>
      <c r="CB271" s="13"/>
      <c r="CC271" s="13"/>
      <c r="CD271" s="13"/>
      <c r="CE271" s="13"/>
      <c r="CF271" s="13"/>
      <c r="CG271" s="13"/>
      <c r="CH271" s="13"/>
      <c r="CI271" s="13"/>
      <c r="CJ271" s="13"/>
      <c r="CK271" s="13"/>
      <c r="CL271" s="13"/>
      <c r="CM271" s="13"/>
      <c r="CN271" s="13"/>
      <c r="CO271" s="13"/>
      <c r="CP271" s="13"/>
      <c r="CQ271" s="13"/>
      <c r="CR271" s="13"/>
      <c r="CS271" s="13"/>
      <c r="CT271" s="13"/>
      <c r="CU271" s="13"/>
      <c r="CV271" s="13"/>
      <c r="CW271" s="13"/>
      <c r="CX271" s="13"/>
      <c r="CY271" s="13"/>
      <c r="CZ271" s="13"/>
      <c r="DA271" s="13"/>
      <c r="DB271" s="13"/>
      <c r="DC271" s="13"/>
      <c r="DD271" s="13"/>
      <c r="DE271" s="13"/>
      <c r="DF271" s="13"/>
      <c r="DG271" s="13"/>
      <c r="DH271" s="13"/>
      <c r="DI271" s="13"/>
      <c r="DJ271" s="13"/>
      <c r="DK271" s="13"/>
      <c r="DL271" s="13"/>
      <c r="DM271" s="13"/>
      <c r="DN271" s="13"/>
      <c r="DO271" s="13"/>
      <c r="DP271" s="13"/>
      <c r="DQ271" s="13"/>
      <c r="DR271" s="13"/>
      <c r="DS271" s="13"/>
      <c r="DT271" s="13"/>
      <c r="DU271" s="13"/>
      <c r="DV271" s="13"/>
      <c r="DW271" s="13"/>
      <c r="DX271" s="13"/>
      <c r="DY271" s="13"/>
      <c r="DZ271" s="13"/>
      <c r="EA271" s="13"/>
      <c r="EB271" s="13"/>
      <c r="EC271" s="13"/>
      <c r="ED271" s="13"/>
      <c r="EE271" s="13"/>
      <c r="EF271" s="13"/>
      <c r="EG271" s="13"/>
      <c r="EH271" s="13"/>
      <c r="EI271" s="13"/>
      <c r="EJ271" s="13"/>
      <c r="EK271" s="13"/>
      <c r="EL271" s="13"/>
      <c r="EM271" s="13"/>
      <c r="EN271" s="13"/>
      <c r="EO271" s="13"/>
      <c r="EP271" s="13"/>
      <c r="EQ271" s="13"/>
      <c r="ER271" s="13"/>
      <c r="ES271" s="13"/>
      <c r="ET271" s="13"/>
      <c r="EU271" s="13"/>
      <c r="EV271" s="13"/>
      <c r="EW271" s="13"/>
      <c r="EX271" s="13"/>
      <c r="EY271" s="13"/>
      <c r="EZ271" s="13"/>
      <c r="FA271" s="13"/>
      <c r="FB271" s="13"/>
      <c r="FC271" s="13"/>
      <c r="FD271" s="13"/>
      <c r="FE271" s="13"/>
      <c r="FF271" s="13"/>
      <c r="FG271" s="13"/>
      <c r="FH271" s="13"/>
      <c r="FI271" s="13"/>
      <c r="FJ271" s="13"/>
      <c r="FK271" s="13"/>
      <c r="FL271" s="13"/>
      <c r="FM271" s="13"/>
      <c r="FN271" s="13"/>
      <c r="FO271" s="13"/>
      <c r="FP271" s="13"/>
      <c r="FQ271" s="13"/>
      <c r="FR271" s="13"/>
      <c r="FS271" s="13"/>
      <c r="FT271" s="13"/>
      <c r="FU271" s="13"/>
      <c r="FV271" s="13"/>
      <c r="FW271" s="13"/>
      <c r="FX271" s="13"/>
      <c r="FY271" s="13"/>
      <c r="FZ271" s="13"/>
      <c r="GA271" s="13"/>
      <c r="GB271" s="13"/>
      <c r="GC271" s="13"/>
      <c r="GD271" s="13"/>
      <c r="GE271" s="13"/>
      <c r="GF271" s="13"/>
      <c r="GG271" s="13"/>
      <c r="GH271" s="13"/>
      <c r="GI271" s="13"/>
      <c r="GJ271" s="13"/>
      <c r="GK271" s="13"/>
      <c r="GL271" s="13"/>
      <c r="GM271" s="13"/>
      <c r="GN271" s="13"/>
      <c r="GO271" s="13"/>
      <c r="GP271" s="13"/>
      <c r="GQ271" s="13"/>
      <c r="GR271" s="13"/>
      <c r="GS271" s="13"/>
      <c r="GT271" s="13"/>
      <c r="GU271" s="13"/>
      <c r="GV271" s="13"/>
      <c r="GW271" s="13"/>
      <c r="GX271" s="13"/>
      <c r="GY271" s="13"/>
      <c r="GZ271" s="13"/>
      <c r="HA271" s="13"/>
      <c r="HB271" s="13"/>
      <c r="HC271" s="13"/>
      <c r="HD271" s="13"/>
      <c r="HE271" s="13"/>
      <c r="HF271" s="13"/>
      <c r="HG271" s="13"/>
      <c r="HH271" s="13"/>
      <c r="HI271" s="13"/>
      <c r="HJ271" s="13"/>
      <c r="HK271" s="13"/>
      <c r="HL271" s="13"/>
      <c r="HM271" s="13"/>
      <c r="HN271" s="13"/>
      <c r="HO271" s="13"/>
      <c r="HP271" s="13"/>
      <c r="HQ271" s="13"/>
      <c r="HR271" s="13"/>
      <c r="HS271" s="13"/>
      <c r="HT271" s="13"/>
      <c r="HU271" s="13"/>
      <c r="HV271" s="13"/>
      <c r="HW271" s="13"/>
      <c r="HX271" s="13"/>
      <c r="HY271" s="13"/>
      <c r="HZ271" s="13"/>
      <c r="IA271" s="13"/>
      <c r="IB271" s="13"/>
      <c r="IC271" s="13"/>
      <c r="ID271" s="13"/>
      <c r="IE271" s="13"/>
      <c r="IF271" s="13"/>
      <c r="IG271" s="13"/>
      <c r="IH271" s="13"/>
      <c r="II271" s="13"/>
      <c r="IJ271" s="13"/>
    </row>
    <row r="272" spans="1:244" s="14" customFormat="1" ht="42" hidden="1" customHeight="1" x14ac:dyDescent="0.3">
      <c r="A272" s="77"/>
      <c r="B272" s="95" t="s">
        <v>265</v>
      </c>
      <c r="C272" s="67">
        <f>SUM(C273:C274)</f>
        <v>0</v>
      </c>
      <c r="D272" s="67"/>
      <c r="E272" s="67">
        <f>SUM(E273:E274)</f>
        <v>0</v>
      </c>
      <c r="F272" s="68">
        <v>0</v>
      </c>
      <c r="G272" s="67">
        <f>E272-C272</f>
        <v>0</v>
      </c>
      <c r="H272" s="67">
        <f>SUM(H273:H274)</f>
        <v>0</v>
      </c>
      <c r="I272" s="67"/>
      <c r="J272" s="67">
        <f>SUM(J273:J274)</f>
        <v>0</v>
      </c>
      <c r="K272" s="69">
        <v>0</v>
      </c>
      <c r="L272" s="67">
        <f t="shared" ref="L272:L280" si="91">J272-H272</f>
        <v>0</v>
      </c>
      <c r="M272" s="67">
        <f t="shared" si="73"/>
        <v>0</v>
      </c>
      <c r="N272" s="67"/>
      <c r="O272" s="67">
        <f t="shared" si="73"/>
        <v>0</v>
      </c>
      <c r="P272" s="70">
        <v>0</v>
      </c>
      <c r="Q272" s="67">
        <f t="shared" ref="Q272:Q280" si="92">O272-M272</f>
        <v>0</v>
      </c>
      <c r="R272" s="46"/>
      <c r="S272" s="15"/>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c r="AP272" s="13"/>
      <c r="AQ272" s="13"/>
      <c r="AR272" s="13"/>
      <c r="AS272" s="13"/>
      <c r="AT272" s="13"/>
      <c r="AU272" s="13"/>
      <c r="AV272" s="13"/>
      <c r="AW272" s="13"/>
      <c r="AX272" s="13"/>
      <c r="AY272" s="13"/>
      <c r="AZ272" s="13"/>
      <c r="BA272" s="13"/>
      <c r="BB272" s="13"/>
      <c r="BC272" s="13"/>
      <c r="BD272" s="13"/>
      <c r="BE272" s="13"/>
      <c r="BF272" s="13"/>
      <c r="BG272" s="13"/>
      <c r="BH272" s="13"/>
      <c r="BI272" s="13"/>
      <c r="BJ272" s="13"/>
      <c r="BK272" s="13"/>
      <c r="BL272" s="13"/>
      <c r="BM272" s="13"/>
      <c r="BN272" s="13"/>
      <c r="BO272" s="13"/>
      <c r="BP272" s="13"/>
      <c r="BQ272" s="13"/>
      <c r="BR272" s="13"/>
      <c r="BS272" s="13"/>
      <c r="BT272" s="13"/>
      <c r="BU272" s="13"/>
      <c r="BV272" s="13"/>
      <c r="BW272" s="13"/>
      <c r="BX272" s="13"/>
      <c r="BY272" s="13"/>
      <c r="BZ272" s="13"/>
      <c r="CA272" s="13"/>
      <c r="CB272" s="13"/>
      <c r="CC272" s="13"/>
      <c r="CD272" s="13"/>
      <c r="CE272" s="13"/>
      <c r="CF272" s="13"/>
      <c r="CG272" s="13"/>
      <c r="CH272" s="13"/>
      <c r="CI272" s="13"/>
      <c r="CJ272" s="13"/>
      <c r="CK272" s="13"/>
      <c r="CL272" s="13"/>
      <c r="CM272" s="13"/>
      <c r="CN272" s="13"/>
      <c r="CO272" s="13"/>
      <c r="CP272" s="13"/>
      <c r="CQ272" s="13"/>
      <c r="CR272" s="13"/>
      <c r="CS272" s="13"/>
      <c r="CT272" s="13"/>
      <c r="CU272" s="13"/>
      <c r="CV272" s="13"/>
      <c r="CW272" s="13"/>
      <c r="CX272" s="13"/>
      <c r="CY272" s="13"/>
      <c r="CZ272" s="13"/>
      <c r="DA272" s="13"/>
      <c r="DB272" s="13"/>
      <c r="DC272" s="13"/>
      <c r="DD272" s="13"/>
      <c r="DE272" s="13"/>
      <c r="DF272" s="13"/>
      <c r="DG272" s="13"/>
      <c r="DH272" s="13"/>
      <c r="DI272" s="13"/>
      <c r="DJ272" s="13"/>
      <c r="DK272" s="13"/>
      <c r="DL272" s="13"/>
      <c r="DM272" s="13"/>
      <c r="DN272" s="13"/>
      <c r="DO272" s="13"/>
      <c r="DP272" s="13"/>
      <c r="DQ272" s="13"/>
      <c r="DR272" s="13"/>
      <c r="DS272" s="13"/>
      <c r="DT272" s="13"/>
      <c r="DU272" s="13"/>
      <c r="DV272" s="13"/>
      <c r="DW272" s="13"/>
      <c r="DX272" s="13"/>
      <c r="DY272" s="13"/>
      <c r="DZ272" s="13"/>
      <c r="EA272" s="13"/>
      <c r="EB272" s="13"/>
      <c r="EC272" s="13"/>
      <c r="ED272" s="13"/>
      <c r="EE272" s="13"/>
      <c r="EF272" s="13"/>
      <c r="EG272" s="13"/>
      <c r="EH272" s="13"/>
      <c r="EI272" s="13"/>
      <c r="EJ272" s="13"/>
      <c r="EK272" s="13"/>
      <c r="EL272" s="13"/>
      <c r="EM272" s="13"/>
      <c r="EN272" s="13"/>
      <c r="EO272" s="13"/>
      <c r="EP272" s="13"/>
      <c r="EQ272" s="13"/>
      <c r="ER272" s="13"/>
      <c r="ES272" s="13"/>
      <c r="ET272" s="13"/>
      <c r="EU272" s="13"/>
      <c r="EV272" s="13"/>
      <c r="EW272" s="13"/>
      <c r="EX272" s="13"/>
      <c r="EY272" s="13"/>
      <c r="EZ272" s="13"/>
      <c r="FA272" s="13"/>
      <c r="FB272" s="13"/>
      <c r="FC272" s="13"/>
      <c r="FD272" s="13"/>
      <c r="FE272" s="13"/>
      <c r="FF272" s="13"/>
      <c r="FG272" s="13"/>
      <c r="FH272" s="13"/>
      <c r="FI272" s="13"/>
      <c r="FJ272" s="13"/>
      <c r="FK272" s="13"/>
      <c r="FL272" s="13"/>
      <c r="FM272" s="13"/>
      <c r="FN272" s="13"/>
      <c r="FO272" s="13"/>
      <c r="FP272" s="13"/>
      <c r="FQ272" s="13"/>
      <c r="FR272" s="13"/>
      <c r="FS272" s="13"/>
      <c r="FT272" s="13"/>
      <c r="FU272" s="13"/>
      <c r="FV272" s="13"/>
      <c r="FW272" s="13"/>
      <c r="FX272" s="13"/>
      <c r="FY272" s="13"/>
      <c r="FZ272" s="13"/>
      <c r="GA272" s="13"/>
      <c r="GB272" s="13"/>
      <c r="GC272" s="13"/>
      <c r="GD272" s="13"/>
      <c r="GE272" s="13"/>
      <c r="GF272" s="13"/>
      <c r="GG272" s="13"/>
      <c r="GH272" s="13"/>
      <c r="GI272" s="13"/>
      <c r="GJ272" s="13"/>
      <c r="GK272" s="13"/>
      <c r="GL272" s="13"/>
      <c r="GM272" s="13"/>
      <c r="GN272" s="13"/>
      <c r="GO272" s="13"/>
      <c r="GP272" s="13"/>
      <c r="GQ272" s="13"/>
      <c r="GR272" s="13"/>
      <c r="GS272" s="13"/>
      <c r="GT272" s="13"/>
      <c r="GU272" s="13"/>
      <c r="GV272" s="13"/>
      <c r="GW272" s="13"/>
      <c r="GX272" s="13"/>
      <c r="GY272" s="13"/>
      <c r="GZ272" s="13"/>
      <c r="HA272" s="13"/>
      <c r="HB272" s="13"/>
      <c r="HC272" s="13"/>
      <c r="HD272" s="13"/>
      <c r="HE272" s="13"/>
      <c r="HF272" s="13"/>
      <c r="HG272" s="13"/>
      <c r="HH272" s="13"/>
      <c r="HI272" s="13"/>
      <c r="HJ272" s="13"/>
      <c r="HK272" s="13"/>
      <c r="HL272" s="13"/>
      <c r="HM272" s="13"/>
      <c r="HN272" s="13"/>
      <c r="HO272" s="13"/>
      <c r="HP272" s="13"/>
      <c r="HQ272" s="13"/>
      <c r="HR272" s="13"/>
      <c r="HS272" s="13"/>
      <c r="HT272" s="13"/>
      <c r="HU272" s="13"/>
      <c r="HV272" s="13"/>
      <c r="HW272" s="13"/>
      <c r="HX272" s="13"/>
      <c r="HY272" s="13"/>
      <c r="HZ272" s="13"/>
      <c r="IA272" s="13"/>
      <c r="IB272" s="13"/>
      <c r="IC272" s="13"/>
      <c r="ID272" s="13"/>
      <c r="IE272" s="13"/>
      <c r="IF272" s="13"/>
      <c r="IG272" s="13"/>
      <c r="IH272" s="13"/>
      <c r="II272" s="13"/>
      <c r="IJ272" s="13"/>
    </row>
    <row r="273" spans="1:244" s="14" customFormat="1" ht="18.75" hidden="1" customHeight="1" x14ac:dyDescent="0.3">
      <c r="A273" s="77"/>
      <c r="B273" s="85" t="s">
        <v>266</v>
      </c>
      <c r="C273" s="67"/>
      <c r="D273" s="67"/>
      <c r="E273" s="67"/>
      <c r="F273" s="68" t="e">
        <f t="shared" ref="F273:F280" si="93">E273/C273*100</f>
        <v>#DIV/0!</v>
      </c>
      <c r="G273" s="67">
        <f t="shared" ref="G273:G280" si="94">E273-C273</f>
        <v>0</v>
      </c>
      <c r="H273" s="67"/>
      <c r="I273" s="67"/>
      <c r="J273" s="67"/>
      <c r="K273" s="69" t="e">
        <f>J273/H273*100</f>
        <v>#DIV/0!</v>
      </c>
      <c r="L273" s="67">
        <f t="shared" si="91"/>
        <v>0</v>
      </c>
      <c r="M273" s="67">
        <f t="shared" si="73"/>
        <v>0</v>
      </c>
      <c r="N273" s="67"/>
      <c r="O273" s="67">
        <f t="shared" si="73"/>
        <v>0</v>
      </c>
      <c r="P273" s="70" t="e">
        <f>O273/M273*100</f>
        <v>#DIV/0!</v>
      </c>
      <c r="Q273" s="67">
        <f t="shared" si="92"/>
        <v>0</v>
      </c>
      <c r="R273" s="46"/>
      <c r="S273" s="15"/>
      <c r="T273" s="13"/>
      <c r="U273" s="13"/>
      <c r="V273" s="13"/>
      <c r="W273" s="13"/>
      <c r="X273" s="13"/>
      <c r="Y273" s="13"/>
      <c r="Z273" s="13"/>
      <c r="AA273" s="13"/>
      <c r="AB273" s="13"/>
      <c r="AC273" s="13"/>
      <c r="AD273" s="13"/>
      <c r="AE273" s="13"/>
      <c r="AF273" s="13"/>
      <c r="AG273" s="13"/>
      <c r="AH273" s="13"/>
      <c r="AI273" s="13"/>
      <c r="AJ273" s="13"/>
      <c r="AK273" s="13"/>
      <c r="AL273" s="13"/>
      <c r="AM273" s="13"/>
      <c r="AN273" s="13"/>
      <c r="AO273" s="13"/>
      <c r="AP273" s="13"/>
      <c r="AQ273" s="13"/>
      <c r="AR273" s="13"/>
      <c r="AS273" s="13"/>
      <c r="AT273" s="13"/>
      <c r="AU273" s="13"/>
      <c r="AV273" s="13"/>
      <c r="AW273" s="13"/>
      <c r="AX273" s="13"/>
      <c r="AY273" s="13"/>
      <c r="AZ273" s="13"/>
      <c r="BA273" s="13"/>
      <c r="BB273" s="13"/>
      <c r="BC273" s="13"/>
      <c r="BD273" s="13"/>
      <c r="BE273" s="13"/>
      <c r="BF273" s="13"/>
      <c r="BG273" s="13"/>
      <c r="BH273" s="13"/>
      <c r="BI273" s="13"/>
      <c r="BJ273" s="13"/>
      <c r="BK273" s="13"/>
      <c r="BL273" s="13"/>
      <c r="BM273" s="13"/>
      <c r="BN273" s="13"/>
      <c r="BO273" s="13"/>
      <c r="BP273" s="13"/>
      <c r="BQ273" s="13"/>
      <c r="BR273" s="13"/>
      <c r="BS273" s="13"/>
      <c r="BT273" s="13"/>
      <c r="BU273" s="13"/>
      <c r="BV273" s="13"/>
      <c r="BW273" s="13"/>
      <c r="BX273" s="13"/>
      <c r="BY273" s="13"/>
      <c r="BZ273" s="13"/>
      <c r="CA273" s="13"/>
      <c r="CB273" s="13"/>
      <c r="CC273" s="13"/>
      <c r="CD273" s="13"/>
      <c r="CE273" s="13"/>
      <c r="CF273" s="13"/>
      <c r="CG273" s="13"/>
      <c r="CH273" s="13"/>
      <c r="CI273" s="13"/>
      <c r="CJ273" s="13"/>
      <c r="CK273" s="13"/>
      <c r="CL273" s="13"/>
      <c r="CM273" s="13"/>
      <c r="CN273" s="13"/>
      <c r="CO273" s="13"/>
      <c r="CP273" s="13"/>
      <c r="CQ273" s="13"/>
      <c r="CR273" s="13"/>
      <c r="CS273" s="13"/>
      <c r="CT273" s="13"/>
      <c r="CU273" s="13"/>
      <c r="CV273" s="13"/>
      <c r="CW273" s="13"/>
      <c r="CX273" s="13"/>
      <c r="CY273" s="13"/>
      <c r="CZ273" s="13"/>
      <c r="DA273" s="13"/>
      <c r="DB273" s="13"/>
      <c r="DC273" s="13"/>
      <c r="DD273" s="13"/>
      <c r="DE273" s="13"/>
      <c r="DF273" s="13"/>
      <c r="DG273" s="13"/>
      <c r="DH273" s="13"/>
      <c r="DI273" s="13"/>
      <c r="DJ273" s="13"/>
      <c r="DK273" s="13"/>
      <c r="DL273" s="13"/>
      <c r="DM273" s="13"/>
      <c r="DN273" s="13"/>
      <c r="DO273" s="13"/>
      <c r="DP273" s="13"/>
      <c r="DQ273" s="13"/>
      <c r="DR273" s="13"/>
      <c r="DS273" s="13"/>
      <c r="DT273" s="13"/>
      <c r="DU273" s="13"/>
      <c r="DV273" s="13"/>
      <c r="DW273" s="13"/>
      <c r="DX273" s="13"/>
      <c r="DY273" s="13"/>
      <c r="DZ273" s="13"/>
      <c r="EA273" s="13"/>
      <c r="EB273" s="13"/>
      <c r="EC273" s="13"/>
      <c r="ED273" s="13"/>
      <c r="EE273" s="13"/>
      <c r="EF273" s="13"/>
      <c r="EG273" s="13"/>
      <c r="EH273" s="13"/>
      <c r="EI273" s="13"/>
      <c r="EJ273" s="13"/>
      <c r="EK273" s="13"/>
      <c r="EL273" s="13"/>
      <c r="EM273" s="13"/>
      <c r="EN273" s="13"/>
      <c r="EO273" s="13"/>
      <c r="EP273" s="13"/>
      <c r="EQ273" s="13"/>
      <c r="ER273" s="13"/>
      <c r="ES273" s="13"/>
      <c r="ET273" s="13"/>
      <c r="EU273" s="13"/>
      <c r="EV273" s="13"/>
      <c r="EW273" s="13"/>
      <c r="EX273" s="13"/>
      <c r="EY273" s="13"/>
      <c r="EZ273" s="13"/>
      <c r="FA273" s="13"/>
      <c r="FB273" s="13"/>
      <c r="FC273" s="13"/>
      <c r="FD273" s="13"/>
      <c r="FE273" s="13"/>
      <c r="FF273" s="13"/>
      <c r="FG273" s="13"/>
      <c r="FH273" s="13"/>
      <c r="FI273" s="13"/>
      <c r="FJ273" s="13"/>
      <c r="FK273" s="13"/>
      <c r="FL273" s="13"/>
      <c r="FM273" s="13"/>
      <c r="FN273" s="13"/>
      <c r="FO273" s="13"/>
      <c r="FP273" s="13"/>
      <c r="FQ273" s="13"/>
      <c r="FR273" s="13"/>
      <c r="FS273" s="13"/>
      <c r="FT273" s="13"/>
      <c r="FU273" s="13"/>
      <c r="FV273" s="13"/>
      <c r="FW273" s="13"/>
      <c r="FX273" s="13"/>
      <c r="FY273" s="13"/>
      <c r="FZ273" s="13"/>
      <c r="GA273" s="13"/>
      <c r="GB273" s="13"/>
      <c r="GC273" s="13"/>
      <c r="GD273" s="13"/>
      <c r="GE273" s="13"/>
      <c r="GF273" s="13"/>
      <c r="GG273" s="13"/>
      <c r="GH273" s="13"/>
      <c r="GI273" s="13"/>
      <c r="GJ273" s="13"/>
      <c r="GK273" s="13"/>
      <c r="GL273" s="13"/>
      <c r="GM273" s="13"/>
      <c r="GN273" s="13"/>
      <c r="GO273" s="13"/>
      <c r="GP273" s="13"/>
      <c r="GQ273" s="13"/>
      <c r="GR273" s="13"/>
      <c r="GS273" s="13"/>
      <c r="GT273" s="13"/>
      <c r="GU273" s="13"/>
      <c r="GV273" s="13"/>
      <c r="GW273" s="13"/>
      <c r="GX273" s="13"/>
      <c r="GY273" s="13"/>
      <c r="GZ273" s="13"/>
      <c r="HA273" s="13"/>
      <c r="HB273" s="13"/>
      <c r="HC273" s="13"/>
      <c r="HD273" s="13"/>
      <c r="HE273" s="13"/>
      <c r="HF273" s="13"/>
      <c r="HG273" s="13"/>
      <c r="HH273" s="13"/>
      <c r="HI273" s="13"/>
      <c r="HJ273" s="13"/>
      <c r="HK273" s="13"/>
      <c r="HL273" s="13"/>
      <c r="HM273" s="13"/>
      <c r="HN273" s="13"/>
      <c r="HO273" s="13"/>
      <c r="HP273" s="13"/>
      <c r="HQ273" s="13"/>
      <c r="HR273" s="13"/>
      <c r="HS273" s="13"/>
      <c r="HT273" s="13"/>
      <c r="HU273" s="13"/>
      <c r="HV273" s="13"/>
      <c r="HW273" s="13"/>
      <c r="HX273" s="13"/>
      <c r="HY273" s="13"/>
      <c r="HZ273" s="13"/>
      <c r="IA273" s="13"/>
      <c r="IB273" s="13"/>
      <c r="IC273" s="13"/>
      <c r="ID273" s="13"/>
      <c r="IE273" s="13"/>
      <c r="IF273" s="13"/>
      <c r="IG273" s="13"/>
      <c r="IH273" s="13"/>
      <c r="II273" s="13"/>
      <c r="IJ273" s="13"/>
    </row>
    <row r="274" spans="1:244" s="14" customFormat="1" ht="42" hidden="1" customHeight="1" x14ac:dyDescent="0.3">
      <c r="A274" s="77"/>
      <c r="B274" s="85" t="s">
        <v>267</v>
      </c>
      <c r="C274" s="67"/>
      <c r="D274" s="67"/>
      <c r="E274" s="67"/>
      <c r="F274" s="68" t="e">
        <f t="shared" si="93"/>
        <v>#DIV/0!</v>
      </c>
      <c r="G274" s="67">
        <f t="shared" si="94"/>
        <v>0</v>
      </c>
      <c r="H274" s="67"/>
      <c r="I274" s="67"/>
      <c r="J274" s="67"/>
      <c r="K274" s="69" t="e">
        <f>J274/H274*100</f>
        <v>#DIV/0!</v>
      </c>
      <c r="L274" s="67">
        <f t="shared" si="91"/>
        <v>0</v>
      </c>
      <c r="M274" s="67">
        <f t="shared" si="73"/>
        <v>0</v>
      </c>
      <c r="N274" s="67"/>
      <c r="O274" s="67">
        <f t="shared" si="73"/>
        <v>0</v>
      </c>
      <c r="P274" s="70" t="e">
        <f>O274/M274*100</f>
        <v>#DIV/0!</v>
      </c>
      <c r="Q274" s="67">
        <f t="shared" si="92"/>
        <v>0</v>
      </c>
      <c r="R274" s="46"/>
      <c r="S274" s="15"/>
      <c r="T274" s="13"/>
      <c r="U274" s="13"/>
      <c r="V274" s="13"/>
      <c r="W274" s="13"/>
      <c r="X274" s="13"/>
      <c r="Y274" s="13"/>
      <c r="Z274" s="13"/>
      <c r="AA274" s="13"/>
      <c r="AB274" s="13"/>
      <c r="AC274" s="13"/>
      <c r="AD274" s="13"/>
      <c r="AE274" s="13"/>
      <c r="AF274" s="13"/>
      <c r="AG274" s="13"/>
      <c r="AH274" s="13"/>
      <c r="AI274" s="13"/>
      <c r="AJ274" s="13"/>
      <c r="AK274" s="13"/>
      <c r="AL274" s="13"/>
      <c r="AM274" s="13"/>
      <c r="AN274" s="13"/>
      <c r="AO274" s="13"/>
      <c r="AP274" s="13"/>
      <c r="AQ274" s="13"/>
      <c r="AR274" s="13"/>
      <c r="AS274" s="13"/>
      <c r="AT274" s="13"/>
      <c r="AU274" s="13"/>
      <c r="AV274" s="13"/>
      <c r="AW274" s="13"/>
      <c r="AX274" s="13"/>
      <c r="AY274" s="13"/>
      <c r="AZ274" s="13"/>
      <c r="BA274" s="13"/>
      <c r="BB274" s="13"/>
      <c r="BC274" s="13"/>
      <c r="BD274" s="13"/>
      <c r="BE274" s="13"/>
      <c r="BF274" s="13"/>
      <c r="BG274" s="13"/>
      <c r="BH274" s="13"/>
      <c r="BI274" s="13"/>
      <c r="BJ274" s="13"/>
      <c r="BK274" s="13"/>
      <c r="BL274" s="13"/>
      <c r="BM274" s="13"/>
      <c r="BN274" s="13"/>
      <c r="BO274" s="13"/>
      <c r="BP274" s="13"/>
      <c r="BQ274" s="13"/>
      <c r="BR274" s="13"/>
      <c r="BS274" s="13"/>
      <c r="BT274" s="13"/>
      <c r="BU274" s="13"/>
      <c r="BV274" s="13"/>
      <c r="BW274" s="13"/>
      <c r="BX274" s="13"/>
      <c r="BY274" s="13"/>
      <c r="BZ274" s="13"/>
      <c r="CA274" s="13"/>
      <c r="CB274" s="13"/>
      <c r="CC274" s="13"/>
      <c r="CD274" s="13"/>
      <c r="CE274" s="13"/>
      <c r="CF274" s="13"/>
      <c r="CG274" s="13"/>
      <c r="CH274" s="13"/>
      <c r="CI274" s="13"/>
      <c r="CJ274" s="13"/>
      <c r="CK274" s="13"/>
      <c r="CL274" s="13"/>
      <c r="CM274" s="13"/>
      <c r="CN274" s="13"/>
      <c r="CO274" s="13"/>
      <c r="CP274" s="13"/>
      <c r="CQ274" s="13"/>
      <c r="CR274" s="13"/>
      <c r="CS274" s="13"/>
      <c r="CT274" s="13"/>
      <c r="CU274" s="13"/>
      <c r="CV274" s="13"/>
      <c r="CW274" s="13"/>
      <c r="CX274" s="13"/>
      <c r="CY274" s="13"/>
      <c r="CZ274" s="13"/>
      <c r="DA274" s="13"/>
      <c r="DB274" s="13"/>
      <c r="DC274" s="13"/>
      <c r="DD274" s="13"/>
      <c r="DE274" s="13"/>
      <c r="DF274" s="13"/>
      <c r="DG274" s="13"/>
      <c r="DH274" s="13"/>
      <c r="DI274" s="13"/>
      <c r="DJ274" s="13"/>
      <c r="DK274" s="13"/>
      <c r="DL274" s="13"/>
      <c r="DM274" s="13"/>
      <c r="DN274" s="13"/>
      <c r="DO274" s="13"/>
      <c r="DP274" s="13"/>
      <c r="DQ274" s="13"/>
      <c r="DR274" s="13"/>
      <c r="DS274" s="13"/>
      <c r="DT274" s="13"/>
      <c r="DU274" s="13"/>
      <c r="DV274" s="13"/>
      <c r="DW274" s="13"/>
      <c r="DX274" s="13"/>
      <c r="DY274" s="13"/>
      <c r="DZ274" s="13"/>
      <c r="EA274" s="13"/>
      <c r="EB274" s="13"/>
      <c r="EC274" s="13"/>
      <c r="ED274" s="13"/>
      <c r="EE274" s="13"/>
      <c r="EF274" s="13"/>
      <c r="EG274" s="13"/>
      <c r="EH274" s="13"/>
      <c r="EI274" s="13"/>
      <c r="EJ274" s="13"/>
      <c r="EK274" s="13"/>
      <c r="EL274" s="13"/>
      <c r="EM274" s="13"/>
      <c r="EN274" s="13"/>
      <c r="EO274" s="13"/>
      <c r="EP274" s="13"/>
      <c r="EQ274" s="13"/>
      <c r="ER274" s="13"/>
      <c r="ES274" s="13"/>
      <c r="ET274" s="13"/>
      <c r="EU274" s="13"/>
      <c r="EV274" s="13"/>
      <c r="EW274" s="13"/>
      <c r="EX274" s="13"/>
      <c r="EY274" s="13"/>
      <c r="EZ274" s="13"/>
      <c r="FA274" s="13"/>
      <c r="FB274" s="13"/>
      <c r="FC274" s="13"/>
      <c r="FD274" s="13"/>
      <c r="FE274" s="13"/>
      <c r="FF274" s="13"/>
      <c r="FG274" s="13"/>
      <c r="FH274" s="13"/>
      <c r="FI274" s="13"/>
      <c r="FJ274" s="13"/>
      <c r="FK274" s="13"/>
      <c r="FL274" s="13"/>
      <c r="FM274" s="13"/>
      <c r="FN274" s="13"/>
      <c r="FO274" s="13"/>
      <c r="FP274" s="13"/>
      <c r="FQ274" s="13"/>
      <c r="FR274" s="13"/>
      <c r="FS274" s="13"/>
      <c r="FT274" s="13"/>
      <c r="FU274" s="13"/>
      <c r="FV274" s="13"/>
      <c r="FW274" s="13"/>
      <c r="FX274" s="13"/>
      <c r="FY274" s="13"/>
      <c r="FZ274" s="13"/>
      <c r="GA274" s="13"/>
      <c r="GB274" s="13"/>
      <c r="GC274" s="13"/>
      <c r="GD274" s="13"/>
      <c r="GE274" s="13"/>
      <c r="GF274" s="13"/>
      <c r="GG274" s="13"/>
      <c r="GH274" s="13"/>
      <c r="GI274" s="13"/>
      <c r="GJ274" s="13"/>
      <c r="GK274" s="13"/>
      <c r="GL274" s="13"/>
      <c r="GM274" s="13"/>
      <c r="GN274" s="13"/>
      <c r="GO274" s="13"/>
      <c r="GP274" s="13"/>
      <c r="GQ274" s="13"/>
      <c r="GR274" s="13"/>
      <c r="GS274" s="13"/>
      <c r="GT274" s="13"/>
      <c r="GU274" s="13"/>
      <c r="GV274" s="13"/>
      <c r="GW274" s="13"/>
      <c r="GX274" s="13"/>
      <c r="GY274" s="13"/>
      <c r="GZ274" s="13"/>
      <c r="HA274" s="13"/>
      <c r="HB274" s="13"/>
      <c r="HC274" s="13"/>
      <c r="HD274" s="13"/>
      <c r="HE274" s="13"/>
      <c r="HF274" s="13"/>
      <c r="HG274" s="13"/>
      <c r="HH274" s="13"/>
      <c r="HI274" s="13"/>
      <c r="HJ274" s="13"/>
      <c r="HK274" s="13"/>
      <c r="HL274" s="13"/>
      <c r="HM274" s="13"/>
      <c r="HN274" s="13"/>
      <c r="HO274" s="13"/>
      <c r="HP274" s="13"/>
      <c r="HQ274" s="13"/>
      <c r="HR274" s="13"/>
      <c r="HS274" s="13"/>
      <c r="HT274" s="13"/>
      <c r="HU274" s="13"/>
      <c r="HV274" s="13"/>
      <c r="HW274" s="13"/>
      <c r="HX274" s="13"/>
      <c r="HY274" s="13"/>
      <c r="HZ274" s="13"/>
      <c r="IA274" s="13"/>
      <c r="IB274" s="13"/>
      <c r="IC274" s="13"/>
      <c r="ID274" s="13"/>
      <c r="IE274" s="13"/>
      <c r="IF274" s="13"/>
      <c r="IG274" s="13"/>
      <c r="IH274" s="13"/>
      <c r="II274" s="13"/>
      <c r="IJ274" s="13"/>
    </row>
    <row r="275" spans="1:244" s="14" customFormat="1" ht="42" customHeight="1" x14ac:dyDescent="0.3">
      <c r="A275" s="77"/>
      <c r="B275" s="95" t="s">
        <v>411</v>
      </c>
      <c r="C275" s="71">
        <v>17315398.129999999</v>
      </c>
      <c r="D275" s="71"/>
      <c r="E275" s="71">
        <v>1890110.02</v>
      </c>
      <c r="F275" s="72">
        <f t="shared" si="93"/>
        <v>10.915775691725317</v>
      </c>
      <c r="G275" s="71">
        <f t="shared" si="94"/>
        <v>-15425288.109999999</v>
      </c>
      <c r="H275" s="71">
        <v>14649449</v>
      </c>
      <c r="I275" s="71"/>
      <c r="J275" s="71">
        <v>69214.81</v>
      </c>
      <c r="K275" s="73">
        <f>J275/H275*100</f>
        <v>0.47247381113105347</v>
      </c>
      <c r="L275" s="71">
        <f t="shared" si="91"/>
        <v>-14580234.189999999</v>
      </c>
      <c r="M275" s="71">
        <f t="shared" si="73"/>
        <v>31964847.129999999</v>
      </c>
      <c r="N275" s="71"/>
      <c r="O275" s="71">
        <f t="shared" si="73"/>
        <v>1959324.83</v>
      </c>
      <c r="P275" s="74">
        <f>O275/M275*100</f>
        <v>6.129623651980844</v>
      </c>
      <c r="Q275" s="71">
        <f t="shared" si="92"/>
        <v>-30005522.299999997</v>
      </c>
      <c r="R275" s="46"/>
      <c r="S275" s="15"/>
      <c r="T275" s="13"/>
      <c r="U275" s="13"/>
      <c r="V275" s="13"/>
      <c r="W275" s="13"/>
      <c r="X275" s="13"/>
      <c r="Y275" s="13"/>
      <c r="Z275" s="13"/>
      <c r="AA275" s="13"/>
      <c r="AB275" s="13"/>
      <c r="AC275" s="13"/>
      <c r="AD275" s="13"/>
      <c r="AE275" s="13"/>
      <c r="AF275" s="13"/>
      <c r="AG275" s="13"/>
      <c r="AH275" s="13"/>
      <c r="AI275" s="13"/>
      <c r="AJ275" s="13"/>
      <c r="AK275" s="13"/>
      <c r="AL275" s="13"/>
      <c r="AM275" s="13"/>
      <c r="AN275" s="13"/>
      <c r="AO275" s="13"/>
      <c r="AP275" s="13"/>
      <c r="AQ275" s="13"/>
      <c r="AR275" s="13"/>
      <c r="AS275" s="13"/>
      <c r="AT275" s="13"/>
      <c r="AU275" s="13"/>
      <c r="AV275" s="13"/>
      <c r="AW275" s="13"/>
      <c r="AX275" s="13"/>
      <c r="AY275" s="13"/>
      <c r="AZ275" s="13"/>
      <c r="BA275" s="13"/>
      <c r="BB275" s="13"/>
      <c r="BC275" s="13"/>
      <c r="BD275" s="13"/>
      <c r="BE275" s="13"/>
      <c r="BF275" s="13"/>
      <c r="BG275" s="13"/>
      <c r="BH275" s="13"/>
      <c r="BI275" s="13"/>
      <c r="BJ275" s="13"/>
      <c r="BK275" s="13"/>
      <c r="BL275" s="13"/>
      <c r="BM275" s="13"/>
      <c r="BN275" s="13"/>
      <c r="BO275" s="13"/>
      <c r="BP275" s="13"/>
      <c r="BQ275" s="13"/>
      <c r="BR275" s="13"/>
      <c r="BS275" s="13"/>
      <c r="BT275" s="13"/>
      <c r="BU275" s="13"/>
      <c r="BV275" s="13"/>
      <c r="BW275" s="13"/>
      <c r="BX275" s="13"/>
      <c r="BY275" s="13"/>
      <c r="BZ275" s="13"/>
      <c r="CA275" s="13"/>
      <c r="CB275" s="13"/>
      <c r="CC275" s="13"/>
      <c r="CD275" s="13"/>
      <c r="CE275" s="13"/>
      <c r="CF275" s="13"/>
      <c r="CG275" s="13"/>
      <c r="CH275" s="13"/>
      <c r="CI275" s="13"/>
      <c r="CJ275" s="13"/>
      <c r="CK275" s="13"/>
      <c r="CL275" s="13"/>
      <c r="CM275" s="13"/>
      <c r="CN275" s="13"/>
      <c r="CO275" s="13"/>
      <c r="CP275" s="13"/>
      <c r="CQ275" s="13"/>
      <c r="CR275" s="13"/>
      <c r="CS275" s="13"/>
      <c r="CT275" s="13"/>
      <c r="CU275" s="13"/>
      <c r="CV275" s="13"/>
      <c r="CW275" s="13"/>
      <c r="CX275" s="13"/>
      <c r="CY275" s="13"/>
      <c r="CZ275" s="13"/>
      <c r="DA275" s="13"/>
      <c r="DB275" s="13"/>
      <c r="DC275" s="13"/>
      <c r="DD275" s="13"/>
      <c r="DE275" s="13"/>
      <c r="DF275" s="13"/>
      <c r="DG275" s="13"/>
      <c r="DH275" s="13"/>
      <c r="DI275" s="13"/>
      <c r="DJ275" s="13"/>
      <c r="DK275" s="13"/>
      <c r="DL275" s="13"/>
      <c r="DM275" s="13"/>
      <c r="DN275" s="13"/>
      <c r="DO275" s="13"/>
      <c r="DP275" s="13"/>
      <c r="DQ275" s="13"/>
      <c r="DR275" s="13"/>
      <c r="DS275" s="13"/>
      <c r="DT275" s="13"/>
      <c r="DU275" s="13"/>
      <c r="DV275" s="13"/>
      <c r="DW275" s="13"/>
      <c r="DX275" s="13"/>
      <c r="DY275" s="13"/>
      <c r="DZ275" s="13"/>
      <c r="EA275" s="13"/>
      <c r="EB275" s="13"/>
      <c r="EC275" s="13"/>
      <c r="ED275" s="13"/>
      <c r="EE275" s="13"/>
      <c r="EF275" s="13"/>
      <c r="EG275" s="13"/>
      <c r="EH275" s="13"/>
      <c r="EI275" s="13"/>
      <c r="EJ275" s="13"/>
      <c r="EK275" s="13"/>
      <c r="EL275" s="13"/>
      <c r="EM275" s="13"/>
      <c r="EN275" s="13"/>
      <c r="EO275" s="13"/>
      <c r="EP275" s="13"/>
      <c r="EQ275" s="13"/>
      <c r="ER275" s="13"/>
      <c r="ES275" s="13"/>
      <c r="ET275" s="13"/>
      <c r="EU275" s="13"/>
      <c r="EV275" s="13"/>
      <c r="EW275" s="13"/>
      <c r="EX275" s="13"/>
      <c r="EY275" s="13"/>
      <c r="EZ275" s="13"/>
      <c r="FA275" s="13"/>
      <c r="FB275" s="13"/>
      <c r="FC275" s="13"/>
      <c r="FD275" s="13"/>
      <c r="FE275" s="13"/>
      <c r="FF275" s="13"/>
      <c r="FG275" s="13"/>
      <c r="FH275" s="13"/>
      <c r="FI275" s="13"/>
      <c r="FJ275" s="13"/>
      <c r="FK275" s="13"/>
      <c r="FL275" s="13"/>
      <c r="FM275" s="13"/>
      <c r="FN275" s="13"/>
      <c r="FO275" s="13"/>
      <c r="FP275" s="13"/>
      <c r="FQ275" s="13"/>
      <c r="FR275" s="13"/>
      <c r="FS275" s="13"/>
      <c r="FT275" s="13"/>
      <c r="FU275" s="13"/>
      <c r="FV275" s="13"/>
      <c r="FW275" s="13"/>
      <c r="FX275" s="13"/>
      <c r="FY275" s="13"/>
      <c r="FZ275" s="13"/>
      <c r="GA275" s="13"/>
      <c r="GB275" s="13"/>
      <c r="GC275" s="13"/>
      <c r="GD275" s="13"/>
      <c r="GE275" s="13"/>
      <c r="GF275" s="13"/>
      <c r="GG275" s="13"/>
      <c r="GH275" s="13"/>
      <c r="GI275" s="13"/>
      <c r="GJ275" s="13"/>
      <c r="GK275" s="13"/>
      <c r="GL275" s="13"/>
      <c r="GM275" s="13"/>
      <c r="GN275" s="13"/>
      <c r="GO275" s="13"/>
      <c r="GP275" s="13"/>
      <c r="GQ275" s="13"/>
      <c r="GR275" s="13"/>
      <c r="GS275" s="13"/>
      <c r="GT275" s="13"/>
      <c r="GU275" s="13"/>
      <c r="GV275" s="13"/>
      <c r="GW275" s="13"/>
      <c r="GX275" s="13"/>
      <c r="GY275" s="13"/>
      <c r="GZ275" s="13"/>
      <c r="HA275" s="13"/>
      <c r="HB275" s="13"/>
      <c r="HC275" s="13"/>
      <c r="HD275" s="13"/>
      <c r="HE275" s="13"/>
      <c r="HF275" s="13"/>
      <c r="HG275" s="13"/>
      <c r="HH275" s="13"/>
      <c r="HI275" s="13"/>
      <c r="HJ275" s="13"/>
      <c r="HK275" s="13"/>
      <c r="HL275" s="13"/>
      <c r="HM275" s="13"/>
      <c r="HN275" s="13"/>
      <c r="HO275" s="13"/>
      <c r="HP275" s="13"/>
      <c r="HQ275" s="13"/>
      <c r="HR275" s="13"/>
      <c r="HS275" s="13"/>
      <c r="HT275" s="13"/>
      <c r="HU275" s="13"/>
      <c r="HV275" s="13"/>
      <c r="HW275" s="13"/>
      <c r="HX275" s="13"/>
      <c r="HY275" s="13"/>
      <c r="HZ275" s="13"/>
      <c r="IA275" s="13"/>
      <c r="IB275" s="13"/>
      <c r="IC275" s="13"/>
      <c r="ID275" s="13"/>
      <c r="IE275" s="13"/>
      <c r="IF275" s="13"/>
      <c r="IG275" s="13"/>
      <c r="IH275" s="13"/>
      <c r="II275" s="13"/>
      <c r="IJ275" s="13"/>
    </row>
    <row r="276" spans="1:244" s="14" customFormat="1" ht="21" customHeight="1" x14ac:dyDescent="0.3">
      <c r="A276" s="77"/>
      <c r="B276" s="85" t="s">
        <v>268</v>
      </c>
      <c r="C276" s="67">
        <v>31785583.940000001</v>
      </c>
      <c r="D276" s="67"/>
      <c r="E276" s="67">
        <v>31785583.940000001</v>
      </c>
      <c r="F276" s="68">
        <f t="shared" si="93"/>
        <v>100</v>
      </c>
      <c r="G276" s="67">
        <f t="shared" si="94"/>
        <v>0</v>
      </c>
      <c r="H276" s="67">
        <v>441363.02</v>
      </c>
      <c r="I276" s="67"/>
      <c r="J276" s="67">
        <v>2641834.7400000002</v>
      </c>
      <c r="K276" s="69">
        <f>J276/H276*100</f>
        <v>598.56277492391644</v>
      </c>
      <c r="L276" s="67">
        <f t="shared" si="91"/>
        <v>2200471.7200000002</v>
      </c>
      <c r="M276" s="67">
        <f t="shared" si="73"/>
        <v>32226946.960000001</v>
      </c>
      <c r="N276" s="67"/>
      <c r="O276" s="67">
        <f t="shared" si="73"/>
        <v>34427418.68</v>
      </c>
      <c r="P276" s="70">
        <f>O276/M276*100</f>
        <v>106.82804897010945</v>
      </c>
      <c r="Q276" s="67">
        <f t="shared" si="92"/>
        <v>2200471.7199999988</v>
      </c>
      <c r="R276" s="46"/>
      <c r="S276" s="15"/>
      <c r="T276" s="13"/>
      <c r="U276" s="13"/>
      <c r="V276" s="13"/>
      <c r="W276" s="13"/>
      <c r="X276" s="13"/>
      <c r="Y276" s="13"/>
      <c r="Z276" s="13"/>
      <c r="AA276" s="13"/>
      <c r="AB276" s="13"/>
      <c r="AC276" s="13"/>
      <c r="AD276" s="13"/>
      <c r="AE276" s="13"/>
      <c r="AF276" s="13"/>
      <c r="AG276" s="13"/>
      <c r="AH276" s="13"/>
      <c r="AI276" s="13"/>
      <c r="AJ276" s="13"/>
      <c r="AK276" s="13"/>
      <c r="AL276" s="13"/>
      <c r="AM276" s="13"/>
      <c r="AN276" s="13"/>
      <c r="AO276" s="13"/>
      <c r="AP276" s="13"/>
      <c r="AQ276" s="13"/>
      <c r="AR276" s="13"/>
      <c r="AS276" s="13"/>
      <c r="AT276" s="13"/>
      <c r="AU276" s="13"/>
      <c r="AV276" s="13"/>
      <c r="AW276" s="13"/>
      <c r="AX276" s="13"/>
      <c r="AY276" s="13"/>
      <c r="AZ276" s="13"/>
      <c r="BA276" s="13"/>
      <c r="BB276" s="13"/>
      <c r="BC276" s="13"/>
      <c r="BD276" s="13"/>
      <c r="BE276" s="13"/>
      <c r="BF276" s="13"/>
      <c r="BG276" s="13"/>
      <c r="BH276" s="13"/>
      <c r="BI276" s="13"/>
      <c r="BJ276" s="13"/>
      <c r="BK276" s="13"/>
      <c r="BL276" s="13"/>
      <c r="BM276" s="13"/>
      <c r="BN276" s="13"/>
      <c r="BO276" s="13"/>
      <c r="BP276" s="13"/>
      <c r="BQ276" s="13"/>
      <c r="BR276" s="13"/>
      <c r="BS276" s="13"/>
      <c r="BT276" s="13"/>
      <c r="BU276" s="13"/>
      <c r="BV276" s="13"/>
      <c r="BW276" s="13"/>
      <c r="BX276" s="13"/>
      <c r="BY276" s="13"/>
      <c r="BZ276" s="13"/>
      <c r="CA276" s="13"/>
      <c r="CB276" s="13"/>
      <c r="CC276" s="13"/>
      <c r="CD276" s="13"/>
      <c r="CE276" s="13"/>
      <c r="CF276" s="13"/>
      <c r="CG276" s="13"/>
      <c r="CH276" s="13"/>
      <c r="CI276" s="13"/>
      <c r="CJ276" s="13"/>
      <c r="CK276" s="13"/>
      <c r="CL276" s="13"/>
      <c r="CM276" s="13"/>
      <c r="CN276" s="13"/>
      <c r="CO276" s="13"/>
      <c r="CP276" s="13"/>
      <c r="CQ276" s="13"/>
      <c r="CR276" s="13"/>
      <c r="CS276" s="13"/>
      <c r="CT276" s="13"/>
      <c r="CU276" s="13"/>
      <c r="CV276" s="13"/>
      <c r="CW276" s="13"/>
      <c r="CX276" s="13"/>
      <c r="CY276" s="13"/>
      <c r="CZ276" s="13"/>
      <c r="DA276" s="13"/>
      <c r="DB276" s="13"/>
      <c r="DC276" s="13"/>
      <c r="DD276" s="13"/>
      <c r="DE276" s="13"/>
      <c r="DF276" s="13"/>
      <c r="DG276" s="13"/>
      <c r="DH276" s="13"/>
      <c r="DI276" s="13"/>
      <c r="DJ276" s="13"/>
      <c r="DK276" s="13"/>
      <c r="DL276" s="13"/>
      <c r="DM276" s="13"/>
      <c r="DN276" s="13"/>
      <c r="DO276" s="13"/>
      <c r="DP276" s="13"/>
      <c r="DQ276" s="13"/>
      <c r="DR276" s="13"/>
      <c r="DS276" s="13"/>
      <c r="DT276" s="13"/>
      <c r="DU276" s="13"/>
      <c r="DV276" s="13"/>
      <c r="DW276" s="13"/>
      <c r="DX276" s="13"/>
      <c r="DY276" s="13"/>
      <c r="DZ276" s="13"/>
      <c r="EA276" s="13"/>
      <c r="EB276" s="13"/>
      <c r="EC276" s="13"/>
      <c r="ED276" s="13"/>
      <c r="EE276" s="13"/>
      <c r="EF276" s="13"/>
      <c r="EG276" s="13"/>
      <c r="EH276" s="13"/>
      <c r="EI276" s="13"/>
      <c r="EJ276" s="13"/>
      <c r="EK276" s="13"/>
      <c r="EL276" s="13"/>
      <c r="EM276" s="13"/>
      <c r="EN276" s="13"/>
      <c r="EO276" s="13"/>
      <c r="EP276" s="13"/>
      <c r="EQ276" s="13"/>
      <c r="ER276" s="13"/>
      <c r="ES276" s="13"/>
      <c r="ET276" s="13"/>
      <c r="EU276" s="13"/>
      <c r="EV276" s="13"/>
      <c r="EW276" s="13"/>
      <c r="EX276" s="13"/>
      <c r="EY276" s="13"/>
      <c r="EZ276" s="13"/>
      <c r="FA276" s="13"/>
      <c r="FB276" s="13"/>
      <c r="FC276" s="13"/>
      <c r="FD276" s="13"/>
      <c r="FE276" s="13"/>
      <c r="FF276" s="13"/>
      <c r="FG276" s="13"/>
      <c r="FH276" s="13"/>
      <c r="FI276" s="13"/>
      <c r="FJ276" s="13"/>
      <c r="FK276" s="13"/>
      <c r="FL276" s="13"/>
      <c r="FM276" s="13"/>
      <c r="FN276" s="13"/>
      <c r="FO276" s="13"/>
      <c r="FP276" s="13"/>
      <c r="FQ276" s="13"/>
      <c r="FR276" s="13"/>
      <c r="FS276" s="13"/>
      <c r="FT276" s="13"/>
      <c r="FU276" s="13"/>
      <c r="FV276" s="13"/>
      <c r="FW276" s="13"/>
      <c r="FX276" s="13"/>
      <c r="FY276" s="13"/>
      <c r="FZ276" s="13"/>
      <c r="GA276" s="13"/>
      <c r="GB276" s="13"/>
      <c r="GC276" s="13"/>
      <c r="GD276" s="13"/>
      <c r="GE276" s="13"/>
      <c r="GF276" s="13"/>
      <c r="GG276" s="13"/>
      <c r="GH276" s="13"/>
      <c r="GI276" s="13"/>
      <c r="GJ276" s="13"/>
      <c r="GK276" s="13"/>
      <c r="GL276" s="13"/>
      <c r="GM276" s="13"/>
      <c r="GN276" s="13"/>
      <c r="GO276" s="13"/>
      <c r="GP276" s="13"/>
      <c r="GQ276" s="13"/>
      <c r="GR276" s="13"/>
      <c r="GS276" s="13"/>
      <c r="GT276" s="13"/>
      <c r="GU276" s="13"/>
      <c r="GV276" s="13"/>
      <c r="GW276" s="13"/>
      <c r="GX276" s="13"/>
      <c r="GY276" s="13"/>
      <c r="GZ276" s="13"/>
      <c r="HA276" s="13"/>
      <c r="HB276" s="13"/>
      <c r="HC276" s="13"/>
      <c r="HD276" s="13"/>
      <c r="HE276" s="13"/>
      <c r="HF276" s="13"/>
      <c r="HG276" s="13"/>
      <c r="HH276" s="13"/>
      <c r="HI276" s="13"/>
      <c r="HJ276" s="13"/>
      <c r="HK276" s="13"/>
      <c r="HL276" s="13"/>
      <c r="HM276" s="13"/>
      <c r="HN276" s="13"/>
      <c r="HO276" s="13"/>
      <c r="HP276" s="13"/>
      <c r="HQ276" s="13"/>
      <c r="HR276" s="13"/>
      <c r="HS276" s="13"/>
      <c r="HT276" s="13"/>
      <c r="HU276" s="13"/>
      <c r="HV276" s="13"/>
      <c r="HW276" s="13"/>
      <c r="HX276" s="13"/>
      <c r="HY276" s="13"/>
      <c r="HZ276" s="13"/>
      <c r="IA276" s="13"/>
      <c r="IB276" s="13"/>
      <c r="IC276" s="13"/>
      <c r="ID276" s="13"/>
      <c r="IE276" s="13"/>
      <c r="IF276" s="13"/>
      <c r="IG276" s="13"/>
      <c r="IH276" s="13"/>
      <c r="II276" s="13"/>
      <c r="IJ276" s="13"/>
    </row>
    <row r="277" spans="1:244" s="14" customFormat="1" ht="24" customHeight="1" x14ac:dyDescent="0.3">
      <c r="A277" s="77"/>
      <c r="B277" s="85" t="s">
        <v>269</v>
      </c>
      <c r="C277" s="67">
        <v>153850.72</v>
      </c>
      <c r="D277" s="67"/>
      <c r="E277" s="67">
        <v>23269084.829999998</v>
      </c>
      <c r="F277" s="68">
        <f t="shared" si="93"/>
        <v>15124.456245638628</v>
      </c>
      <c r="G277" s="67">
        <f t="shared" si="94"/>
        <v>23115234.109999999</v>
      </c>
      <c r="H277" s="67">
        <v>108249.11</v>
      </c>
      <c r="I277" s="67"/>
      <c r="J277" s="67">
        <v>8989302.1699999999</v>
      </c>
      <c r="K277" s="69">
        <f>J277/H277*100</f>
        <v>8304.2735131956269</v>
      </c>
      <c r="L277" s="67">
        <f t="shared" si="91"/>
        <v>8881053.0600000005</v>
      </c>
      <c r="M277" s="67">
        <f t="shared" si="73"/>
        <v>262099.83000000002</v>
      </c>
      <c r="N277" s="67"/>
      <c r="O277" s="67">
        <f t="shared" si="73"/>
        <v>32258387</v>
      </c>
      <c r="P277" s="70">
        <f>O277/M277*100</f>
        <v>12307.671851599445</v>
      </c>
      <c r="Q277" s="67">
        <f t="shared" si="92"/>
        <v>31996287.170000002</v>
      </c>
      <c r="R277" s="46"/>
      <c r="S277" s="15"/>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c r="AP277" s="13"/>
      <c r="AQ277" s="13"/>
      <c r="AR277" s="13"/>
      <c r="AS277" s="13"/>
      <c r="AT277" s="13"/>
      <c r="AU277" s="13"/>
      <c r="AV277" s="13"/>
      <c r="AW277" s="13"/>
      <c r="AX277" s="13"/>
      <c r="AY277" s="13"/>
      <c r="AZ277" s="13"/>
      <c r="BA277" s="13"/>
      <c r="BB277" s="13"/>
      <c r="BC277" s="13"/>
      <c r="BD277" s="13"/>
      <c r="BE277" s="13"/>
      <c r="BF277" s="13"/>
      <c r="BG277" s="13"/>
      <c r="BH277" s="13"/>
      <c r="BI277" s="13"/>
      <c r="BJ277" s="13"/>
      <c r="BK277" s="13"/>
      <c r="BL277" s="13"/>
      <c r="BM277" s="13"/>
      <c r="BN277" s="13"/>
      <c r="BO277" s="13"/>
      <c r="BP277" s="13"/>
      <c r="BQ277" s="13"/>
      <c r="BR277" s="13"/>
      <c r="BS277" s="13"/>
      <c r="BT277" s="13"/>
      <c r="BU277" s="13"/>
      <c r="BV277" s="13"/>
      <c r="BW277" s="13"/>
      <c r="BX277" s="13"/>
      <c r="BY277" s="13"/>
      <c r="BZ277" s="13"/>
      <c r="CA277" s="13"/>
      <c r="CB277" s="13"/>
      <c r="CC277" s="13"/>
      <c r="CD277" s="13"/>
      <c r="CE277" s="13"/>
      <c r="CF277" s="13"/>
      <c r="CG277" s="13"/>
      <c r="CH277" s="13"/>
      <c r="CI277" s="13"/>
      <c r="CJ277" s="13"/>
      <c r="CK277" s="13"/>
      <c r="CL277" s="13"/>
      <c r="CM277" s="13"/>
      <c r="CN277" s="13"/>
      <c r="CO277" s="13"/>
      <c r="CP277" s="13"/>
      <c r="CQ277" s="13"/>
      <c r="CR277" s="13"/>
      <c r="CS277" s="13"/>
      <c r="CT277" s="13"/>
      <c r="CU277" s="13"/>
      <c r="CV277" s="13"/>
      <c r="CW277" s="13"/>
      <c r="CX277" s="13"/>
      <c r="CY277" s="13"/>
      <c r="CZ277" s="13"/>
      <c r="DA277" s="13"/>
      <c r="DB277" s="13"/>
      <c r="DC277" s="13"/>
      <c r="DD277" s="13"/>
      <c r="DE277" s="13"/>
      <c r="DF277" s="13"/>
      <c r="DG277" s="13"/>
      <c r="DH277" s="13"/>
      <c r="DI277" s="13"/>
      <c r="DJ277" s="13"/>
      <c r="DK277" s="13"/>
      <c r="DL277" s="13"/>
      <c r="DM277" s="13"/>
      <c r="DN277" s="13"/>
      <c r="DO277" s="13"/>
      <c r="DP277" s="13"/>
      <c r="DQ277" s="13"/>
      <c r="DR277" s="13"/>
      <c r="DS277" s="13"/>
      <c r="DT277" s="13"/>
      <c r="DU277" s="13"/>
      <c r="DV277" s="13"/>
      <c r="DW277" s="13"/>
      <c r="DX277" s="13"/>
      <c r="DY277" s="13"/>
      <c r="DZ277" s="13"/>
      <c r="EA277" s="13"/>
      <c r="EB277" s="13"/>
      <c r="EC277" s="13"/>
      <c r="ED277" s="13"/>
      <c r="EE277" s="13"/>
      <c r="EF277" s="13"/>
      <c r="EG277" s="13"/>
      <c r="EH277" s="13"/>
      <c r="EI277" s="13"/>
      <c r="EJ277" s="13"/>
      <c r="EK277" s="13"/>
      <c r="EL277" s="13"/>
      <c r="EM277" s="13"/>
      <c r="EN277" s="13"/>
      <c r="EO277" s="13"/>
      <c r="EP277" s="13"/>
      <c r="EQ277" s="13"/>
      <c r="ER277" s="13"/>
      <c r="ES277" s="13"/>
      <c r="ET277" s="13"/>
      <c r="EU277" s="13"/>
      <c r="EV277" s="13"/>
      <c r="EW277" s="13"/>
      <c r="EX277" s="13"/>
      <c r="EY277" s="13"/>
      <c r="EZ277" s="13"/>
      <c r="FA277" s="13"/>
      <c r="FB277" s="13"/>
      <c r="FC277" s="13"/>
      <c r="FD277" s="13"/>
      <c r="FE277" s="13"/>
      <c r="FF277" s="13"/>
      <c r="FG277" s="13"/>
      <c r="FH277" s="13"/>
      <c r="FI277" s="13"/>
      <c r="FJ277" s="13"/>
      <c r="FK277" s="13"/>
      <c r="FL277" s="13"/>
      <c r="FM277" s="13"/>
      <c r="FN277" s="13"/>
      <c r="FO277" s="13"/>
      <c r="FP277" s="13"/>
      <c r="FQ277" s="13"/>
      <c r="FR277" s="13"/>
      <c r="FS277" s="13"/>
      <c r="FT277" s="13"/>
      <c r="FU277" s="13"/>
      <c r="FV277" s="13"/>
      <c r="FW277" s="13"/>
      <c r="FX277" s="13"/>
      <c r="FY277" s="13"/>
      <c r="FZ277" s="13"/>
      <c r="GA277" s="13"/>
      <c r="GB277" s="13"/>
      <c r="GC277" s="13"/>
      <c r="GD277" s="13"/>
      <c r="GE277" s="13"/>
      <c r="GF277" s="13"/>
      <c r="GG277" s="13"/>
      <c r="GH277" s="13"/>
      <c r="GI277" s="13"/>
      <c r="GJ277" s="13"/>
      <c r="GK277" s="13"/>
      <c r="GL277" s="13"/>
      <c r="GM277" s="13"/>
      <c r="GN277" s="13"/>
      <c r="GO277" s="13"/>
      <c r="GP277" s="13"/>
      <c r="GQ277" s="13"/>
      <c r="GR277" s="13"/>
      <c r="GS277" s="13"/>
      <c r="GT277" s="13"/>
      <c r="GU277" s="13"/>
      <c r="GV277" s="13"/>
      <c r="GW277" s="13"/>
      <c r="GX277" s="13"/>
      <c r="GY277" s="13"/>
      <c r="GZ277" s="13"/>
      <c r="HA277" s="13"/>
      <c r="HB277" s="13"/>
      <c r="HC277" s="13"/>
      <c r="HD277" s="13"/>
      <c r="HE277" s="13"/>
      <c r="HF277" s="13"/>
      <c r="HG277" s="13"/>
      <c r="HH277" s="13"/>
      <c r="HI277" s="13"/>
      <c r="HJ277" s="13"/>
      <c r="HK277" s="13"/>
      <c r="HL277" s="13"/>
      <c r="HM277" s="13"/>
      <c r="HN277" s="13"/>
      <c r="HO277" s="13"/>
      <c r="HP277" s="13"/>
      <c r="HQ277" s="13"/>
      <c r="HR277" s="13"/>
      <c r="HS277" s="13"/>
      <c r="HT277" s="13"/>
      <c r="HU277" s="13"/>
      <c r="HV277" s="13"/>
      <c r="HW277" s="13"/>
      <c r="HX277" s="13"/>
      <c r="HY277" s="13"/>
      <c r="HZ277" s="13"/>
      <c r="IA277" s="13"/>
      <c r="IB277" s="13"/>
      <c r="IC277" s="13"/>
      <c r="ID277" s="13"/>
      <c r="IE277" s="13"/>
      <c r="IF277" s="13"/>
      <c r="IG277" s="13"/>
      <c r="IH277" s="13"/>
      <c r="II277" s="13"/>
      <c r="IJ277" s="13"/>
    </row>
    <row r="278" spans="1:244" s="21" customFormat="1" ht="22.5" customHeight="1" x14ac:dyDescent="0.3">
      <c r="A278" s="77"/>
      <c r="B278" s="96" t="s">
        <v>270</v>
      </c>
      <c r="C278" s="78">
        <v>0</v>
      </c>
      <c r="D278" s="78"/>
      <c r="E278" s="78">
        <v>-103850.72</v>
      </c>
      <c r="F278" s="68">
        <v>0</v>
      </c>
      <c r="G278" s="67">
        <f t="shared" si="94"/>
        <v>-103850.72</v>
      </c>
      <c r="H278" s="78">
        <v>0</v>
      </c>
      <c r="I278" s="78"/>
      <c r="J278" s="78">
        <v>-105856.13</v>
      </c>
      <c r="K278" s="69">
        <v>0</v>
      </c>
      <c r="L278" s="67">
        <f t="shared" si="91"/>
        <v>-105856.13</v>
      </c>
      <c r="M278" s="67">
        <f t="shared" si="73"/>
        <v>0</v>
      </c>
      <c r="N278" s="96"/>
      <c r="O278" s="67">
        <f t="shared" si="73"/>
        <v>-209706.85</v>
      </c>
      <c r="P278" s="70">
        <v>0</v>
      </c>
      <c r="Q278" s="67">
        <f t="shared" si="92"/>
        <v>-209706.85</v>
      </c>
      <c r="R278" s="47"/>
      <c r="S278" s="30"/>
    </row>
    <row r="279" spans="1:244" s="21" customFormat="1" ht="39.75" customHeight="1" x14ac:dyDescent="0.3">
      <c r="A279" s="77"/>
      <c r="B279" s="85" t="s">
        <v>360</v>
      </c>
      <c r="C279" s="78"/>
      <c r="D279" s="78"/>
      <c r="E279" s="78"/>
      <c r="F279" s="68">
        <v>0</v>
      </c>
      <c r="G279" s="67">
        <f t="shared" si="94"/>
        <v>0</v>
      </c>
      <c r="H279" s="78"/>
      <c r="I279" s="78"/>
      <c r="J279" s="78"/>
      <c r="K279" s="69">
        <v>0</v>
      </c>
      <c r="L279" s="67">
        <f t="shared" si="91"/>
        <v>0</v>
      </c>
      <c r="M279" s="67">
        <f t="shared" si="73"/>
        <v>0</v>
      </c>
      <c r="N279" s="96"/>
      <c r="O279" s="67">
        <f t="shared" si="73"/>
        <v>0</v>
      </c>
      <c r="P279" s="70"/>
      <c r="Q279" s="67">
        <f t="shared" si="92"/>
        <v>0</v>
      </c>
      <c r="R279" s="47"/>
      <c r="S279" s="30"/>
    </row>
    <row r="280" spans="1:244" s="21" customFormat="1" ht="56.25" x14ac:dyDescent="0.3">
      <c r="A280" s="77"/>
      <c r="B280" s="85" t="s">
        <v>271</v>
      </c>
      <c r="C280" s="78">
        <v>-14316335.09</v>
      </c>
      <c r="D280" s="78"/>
      <c r="E280" s="78">
        <v>-6522538.3700000001</v>
      </c>
      <c r="F280" s="68">
        <f t="shared" si="93"/>
        <v>45.560112479876302</v>
      </c>
      <c r="G280" s="67">
        <f t="shared" si="94"/>
        <v>7793796.7199999997</v>
      </c>
      <c r="H280" s="78">
        <v>14316335.09</v>
      </c>
      <c r="I280" s="78"/>
      <c r="J280" s="78">
        <v>6522538.3700000001</v>
      </c>
      <c r="K280" s="69">
        <v>0</v>
      </c>
      <c r="L280" s="67">
        <f t="shared" si="91"/>
        <v>-7793796.7199999997</v>
      </c>
      <c r="M280" s="67">
        <f t="shared" si="73"/>
        <v>0</v>
      </c>
      <c r="N280" s="96"/>
      <c r="O280" s="67">
        <f t="shared" si="73"/>
        <v>0</v>
      </c>
      <c r="P280" s="70">
        <v>0</v>
      </c>
      <c r="Q280" s="67">
        <f t="shared" si="92"/>
        <v>0</v>
      </c>
      <c r="R280" s="47"/>
      <c r="S280" s="30"/>
    </row>
    <row r="281" spans="1:244" s="21" customFormat="1" x14ac:dyDescent="0.3">
      <c r="A281" s="51"/>
      <c r="B281" s="50"/>
      <c r="C281" s="58"/>
      <c r="D281" s="58"/>
      <c r="E281" s="58"/>
      <c r="F281" s="59"/>
      <c r="G281" s="58"/>
      <c r="H281" s="58"/>
      <c r="I281" s="58"/>
      <c r="J281" s="51"/>
      <c r="K281" s="51"/>
      <c r="L281" s="52"/>
      <c r="M281" s="52"/>
      <c r="N281" s="52"/>
      <c r="O281" s="52"/>
      <c r="P281" s="52"/>
      <c r="Q281" s="51"/>
      <c r="R281" s="30"/>
      <c r="S281" s="30"/>
    </row>
    <row r="282" spans="1:244" s="21" customFormat="1" ht="22.5" x14ac:dyDescent="0.3">
      <c r="A282" s="51"/>
      <c r="B282" s="62" t="s">
        <v>361</v>
      </c>
      <c r="C282" s="58"/>
      <c r="D282" s="58"/>
      <c r="E282" s="58"/>
      <c r="F282" s="59"/>
      <c r="G282" s="58"/>
      <c r="H282" s="58"/>
      <c r="I282" s="58"/>
      <c r="J282" s="51"/>
      <c r="K282" s="51"/>
      <c r="L282" s="53" t="s">
        <v>318</v>
      </c>
      <c r="M282" s="53"/>
      <c r="N282" s="53"/>
      <c r="O282" s="60"/>
      <c r="P282" s="52"/>
      <c r="Q282" s="51"/>
      <c r="R282" s="30"/>
      <c r="S282" s="30"/>
    </row>
    <row r="283" spans="1:244" s="21" customFormat="1" x14ac:dyDescent="0.3">
      <c r="A283" s="24"/>
      <c r="B283" s="24"/>
      <c r="C283" s="23"/>
      <c r="D283" s="23"/>
      <c r="E283" s="23"/>
      <c r="F283" s="25"/>
      <c r="G283" s="23"/>
      <c r="H283" s="23"/>
      <c r="I283" s="23"/>
      <c r="J283" s="30"/>
      <c r="K283" s="30"/>
      <c r="L283" s="36"/>
      <c r="M283" s="27"/>
      <c r="N283" s="27"/>
      <c r="O283" s="28"/>
      <c r="P283" s="36"/>
      <c r="Q283" s="30"/>
      <c r="R283" s="30"/>
      <c r="S283" s="30"/>
    </row>
    <row r="284" spans="1:244" s="21" customFormat="1" x14ac:dyDescent="0.3">
      <c r="A284" s="24"/>
      <c r="B284" s="24"/>
      <c r="C284" s="23"/>
      <c r="D284" s="23"/>
      <c r="E284" s="23"/>
      <c r="F284" s="25"/>
      <c r="G284" s="23"/>
      <c r="H284" s="23"/>
      <c r="I284" s="23"/>
      <c r="J284" s="30"/>
      <c r="K284" s="30"/>
      <c r="L284" s="36"/>
      <c r="M284" s="27"/>
      <c r="N284" s="27"/>
      <c r="O284" s="29"/>
      <c r="P284" s="36"/>
      <c r="Q284" s="30"/>
      <c r="R284" s="30"/>
      <c r="S284" s="30"/>
    </row>
    <row r="285" spans="1:244" s="21" customFormat="1" x14ac:dyDescent="0.3">
      <c r="A285" s="24"/>
      <c r="B285" s="24"/>
      <c r="C285" s="23"/>
      <c r="D285" s="23"/>
      <c r="E285" s="23"/>
      <c r="F285" s="25"/>
      <c r="G285" s="23"/>
      <c r="H285" s="23"/>
      <c r="I285" s="23"/>
      <c r="J285" s="30"/>
      <c r="K285" s="30"/>
      <c r="L285" s="36"/>
      <c r="M285" s="36"/>
      <c r="N285" s="36"/>
      <c r="O285" s="36"/>
      <c r="P285" s="36"/>
      <c r="Q285" s="30"/>
      <c r="R285" s="30"/>
      <c r="S285" s="30"/>
    </row>
    <row r="286" spans="1:244" s="21" customFormat="1" x14ac:dyDescent="0.3">
      <c r="A286" s="24"/>
      <c r="B286" s="24"/>
      <c r="C286" s="23"/>
      <c r="D286" s="23"/>
      <c r="E286" s="23"/>
      <c r="F286" s="25"/>
      <c r="G286" s="23"/>
      <c r="H286" s="23"/>
      <c r="I286" s="23"/>
      <c r="J286" s="30"/>
      <c r="K286" s="30"/>
      <c r="L286" s="36"/>
      <c r="M286" s="36"/>
      <c r="N286" s="36"/>
      <c r="O286" s="36"/>
      <c r="P286" s="36"/>
      <c r="Q286" s="30"/>
      <c r="R286" s="30"/>
      <c r="S286" s="30"/>
    </row>
    <row r="287" spans="1:244" s="21" customFormat="1" x14ac:dyDescent="0.3">
      <c r="A287" s="24"/>
      <c r="B287" s="24"/>
      <c r="C287" s="23"/>
      <c r="D287" s="23"/>
      <c r="E287" s="23"/>
      <c r="F287" s="25"/>
      <c r="G287" s="23"/>
      <c r="H287" s="23"/>
      <c r="I287" s="23"/>
      <c r="J287" s="30"/>
      <c r="K287" s="30"/>
      <c r="L287" s="30"/>
      <c r="M287" s="30"/>
      <c r="N287" s="30"/>
      <c r="O287" s="30"/>
      <c r="P287" s="30"/>
      <c r="Q287" s="30"/>
      <c r="R287" s="30"/>
      <c r="S287" s="30"/>
    </row>
    <row r="288" spans="1:244" s="21" customFormat="1" x14ac:dyDescent="0.3">
      <c r="A288" s="24"/>
      <c r="B288" s="24"/>
      <c r="C288" s="23"/>
      <c r="D288" s="23"/>
      <c r="E288" s="23"/>
      <c r="F288" s="25"/>
      <c r="G288" s="23"/>
      <c r="H288" s="23"/>
      <c r="I288" s="23"/>
      <c r="J288" s="30"/>
      <c r="K288" s="30"/>
      <c r="L288" s="30"/>
      <c r="M288" s="30"/>
      <c r="N288" s="30"/>
      <c r="O288" s="30"/>
      <c r="P288" s="30"/>
      <c r="Q288" s="30"/>
      <c r="R288" s="30"/>
      <c r="S288" s="30"/>
    </row>
    <row r="289" spans="1:19" s="21" customFormat="1" x14ac:dyDescent="0.3">
      <c r="A289" s="24"/>
      <c r="B289" s="24"/>
      <c r="C289" s="23"/>
      <c r="D289" s="23"/>
      <c r="E289" s="23"/>
      <c r="F289" s="25"/>
      <c r="G289" s="23"/>
      <c r="H289" s="23"/>
      <c r="I289" s="23"/>
      <c r="J289" s="30"/>
      <c r="K289" s="30"/>
      <c r="L289" s="30"/>
      <c r="M289" s="30"/>
      <c r="N289" s="30"/>
      <c r="O289" s="30"/>
      <c r="P289" s="30"/>
      <c r="Q289" s="30"/>
      <c r="R289" s="30"/>
      <c r="S289" s="30"/>
    </row>
    <row r="290" spans="1:19" s="21" customFormat="1" x14ac:dyDescent="0.3">
      <c r="A290" s="24"/>
      <c r="B290" s="24"/>
      <c r="C290" s="23"/>
      <c r="D290" s="23"/>
      <c r="E290" s="23"/>
      <c r="F290" s="25"/>
      <c r="G290" s="23"/>
      <c r="H290" s="23"/>
      <c r="I290" s="23"/>
      <c r="J290" s="30"/>
      <c r="K290" s="30"/>
      <c r="L290" s="30"/>
      <c r="M290" s="30"/>
      <c r="N290" s="30"/>
      <c r="O290" s="30"/>
      <c r="P290" s="30"/>
      <c r="Q290" s="30"/>
      <c r="R290" s="30"/>
      <c r="S290" s="30"/>
    </row>
    <row r="291" spans="1:19" s="21" customFormat="1" x14ac:dyDescent="0.3">
      <c r="A291" s="24"/>
      <c r="B291" s="24"/>
      <c r="C291" s="23"/>
      <c r="D291" s="23"/>
      <c r="E291" s="23"/>
      <c r="F291" s="25"/>
      <c r="G291" s="23"/>
      <c r="H291" s="23"/>
      <c r="I291" s="23"/>
      <c r="J291" s="30"/>
      <c r="K291" s="30"/>
      <c r="L291" s="30"/>
      <c r="M291" s="30"/>
      <c r="N291" s="30"/>
      <c r="O291" s="30"/>
      <c r="P291" s="30"/>
      <c r="Q291" s="30"/>
      <c r="R291" s="30"/>
      <c r="S291" s="30"/>
    </row>
    <row r="292" spans="1:19" s="21" customFormat="1" x14ac:dyDescent="0.3">
      <c r="A292" s="24"/>
      <c r="B292" s="24"/>
      <c r="C292" s="23"/>
      <c r="D292" s="23"/>
      <c r="E292" s="23"/>
      <c r="F292" s="25"/>
      <c r="G292" s="23"/>
      <c r="H292" s="23"/>
      <c r="I292" s="23"/>
      <c r="J292" s="30"/>
      <c r="K292" s="30"/>
      <c r="L292" s="30"/>
      <c r="M292" s="30"/>
      <c r="N292" s="30"/>
      <c r="O292" s="30"/>
      <c r="P292" s="30"/>
      <c r="Q292" s="30"/>
      <c r="R292" s="30"/>
      <c r="S292" s="30"/>
    </row>
    <row r="293" spans="1:19" s="21" customFormat="1" x14ac:dyDescent="0.3">
      <c r="A293" s="24"/>
      <c r="B293" s="24"/>
      <c r="C293" s="23"/>
      <c r="D293" s="23"/>
      <c r="E293" s="23"/>
      <c r="F293" s="25"/>
      <c r="G293" s="23"/>
      <c r="H293" s="23"/>
      <c r="I293" s="23"/>
      <c r="J293" s="30"/>
      <c r="K293" s="30"/>
      <c r="L293" s="30"/>
      <c r="M293" s="30"/>
      <c r="N293" s="30"/>
      <c r="O293" s="30"/>
      <c r="P293" s="30"/>
      <c r="Q293" s="30"/>
      <c r="R293" s="30"/>
      <c r="S293" s="30"/>
    </row>
    <row r="294" spans="1:19" s="21" customFormat="1" x14ac:dyDescent="0.3">
      <c r="A294" s="24"/>
      <c r="B294" s="24"/>
      <c r="C294" s="23"/>
      <c r="D294" s="23"/>
      <c r="E294" s="23"/>
      <c r="F294" s="25"/>
      <c r="G294" s="23"/>
      <c r="H294" s="23"/>
      <c r="I294" s="23"/>
      <c r="J294" s="30"/>
      <c r="K294" s="30"/>
      <c r="L294" s="30"/>
      <c r="M294" s="30"/>
      <c r="N294" s="30"/>
      <c r="O294" s="30"/>
      <c r="P294" s="30"/>
      <c r="Q294" s="30"/>
      <c r="R294" s="30"/>
      <c r="S294" s="30"/>
    </row>
    <row r="295" spans="1:19" s="21" customFormat="1" x14ac:dyDescent="0.3">
      <c r="A295" s="24"/>
      <c r="B295" s="24"/>
      <c r="C295" s="23"/>
      <c r="D295" s="23"/>
      <c r="E295" s="23"/>
      <c r="F295" s="25"/>
      <c r="G295" s="23"/>
      <c r="H295" s="23"/>
      <c r="I295" s="23"/>
      <c r="J295" s="30"/>
      <c r="K295" s="30"/>
      <c r="L295" s="30"/>
      <c r="M295" s="30"/>
      <c r="N295" s="30"/>
      <c r="O295" s="30"/>
      <c r="P295" s="30"/>
      <c r="Q295" s="30"/>
      <c r="R295" s="30"/>
      <c r="S295" s="30"/>
    </row>
    <row r="296" spans="1:19" s="21" customFormat="1" x14ac:dyDescent="0.3">
      <c r="A296" s="24"/>
      <c r="B296" s="24"/>
      <c r="C296" s="23"/>
      <c r="D296" s="23"/>
      <c r="E296" s="23"/>
      <c r="F296" s="25"/>
      <c r="G296" s="23"/>
      <c r="H296" s="23"/>
      <c r="I296" s="23"/>
      <c r="J296" s="30"/>
      <c r="K296" s="30"/>
      <c r="L296" s="30"/>
      <c r="M296" s="30"/>
      <c r="N296" s="30"/>
      <c r="O296" s="30"/>
      <c r="P296" s="30"/>
      <c r="Q296" s="30"/>
      <c r="R296" s="30"/>
      <c r="S296" s="30"/>
    </row>
    <row r="297" spans="1:19" s="21" customFormat="1" x14ac:dyDescent="0.3">
      <c r="A297" s="24"/>
      <c r="B297" s="24"/>
      <c r="C297" s="23"/>
      <c r="D297" s="23"/>
      <c r="E297" s="23"/>
      <c r="F297" s="25"/>
      <c r="G297" s="23"/>
      <c r="H297" s="23"/>
      <c r="I297" s="23"/>
      <c r="J297" s="30"/>
      <c r="K297" s="30"/>
      <c r="L297" s="30"/>
      <c r="M297" s="30"/>
      <c r="N297" s="30"/>
      <c r="O297" s="30"/>
      <c r="P297" s="30"/>
      <c r="Q297" s="30"/>
      <c r="R297" s="30"/>
      <c r="S297" s="30"/>
    </row>
    <row r="298" spans="1:19" s="21" customFormat="1" x14ac:dyDescent="0.3">
      <c r="A298" s="24"/>
      <c r="B298" s="24"/>
      <c r="C298" s="23"/>
      <c r="D298" s="23"/>
      <c r="E298" s="23"/>
      <c r="F298" s="25"/>
      <c r="G298" s="23"/>
      <c r="H298" s="23"/>
      <c r="I298" s="23"/>
      <c r="J298" s="30"/>
      <c r="K298" s="30"/>
      <c r="L298" s="30"/>
      <c r="M298" s="30"/>
      <c r="N298" s="30"/>
      <c r="O298" s="30"/>
      <c r="P298" s="30"/>
      <c r="Q298" s="30"/>
      <c r="R298" s="30"/>
      <c r="S298" s="30"/>
    </row>
    <row r="299" spans="1:19" s="21" customFormat="1" x14ac:dyDescent="0.3">
      <c r="A299" s="24"/>
      <c r="B299" s="24"/>
      <c r="C299" s="23"/>
      <c r="D299" s="23"/>
      <c r="E299" s="23"/>
      <c r="F299" s="25"/>
      <c r="G299" s="23"/>
      <c r="H299" s="23"/>
      <c r="I299" s="23"/>
      <c r="J299" s="30"/>
      <c r="K299" s="30"/>
      <c r="L299" s="30"/>
      <c r="M299" s="30"/>
      <c r="N299" s="30"/>
      <c r="O299" s="30"/>
      <c r="P299" s="30"/>
      <c r="Q299" s="30"/>
      <c r="R299" s="30"/>
      <c r="S299" s="30"/>
    </row>
    <row r="300" spans="1:19" s="21" customFormat="1" x14ac:dyDescent="0.3">
      <c r="A300" s="24"/>
      <c r="B300" s="24"/>
      <c r="C300" s="23"/>
      <c r="D300" s="23"/>
      <c r="E300" s="23"/>
      <c r="F300" s="25"/>
      <c r="G300" s="23"/>
      <c r="H300" s="23"/>
      <c r="I300" s="23"/>
      <c r="J300" s="30"/>
      <c r="K300" s="30"/>
      <c r="L300" s="30"/>
      <c r="M300" s="30"/>
      <c r="N300" s="30"/>
      <c r="O300" s="30"/>
      <c r="P300" s="30"/>
      <c r="Q300" s="30"/>
      <c r="R300" s="30"/>
      <c r="S300" s="30"/>
    </row>
    <row r="301" spans="1:19" s="21" customFormat="1" x14ac:dyDescent="0.3">
      <c r="A301" s="24"/>
      <c r="B301" s="24"/>
      <c r="C301" s="23"/>
      <c r="D301" s="23"/>
      <c r="E301" s="23"/>
      <c r="F301" s="25"/>
      <c r="G301" s="23"/>
      <c r="H301" s="23"/>
      <c r="I301" s="23"/>
      <c r="J301" s="30"/>
      <c r="K301" s="30"/>
      <c r="L301" s="30"/>
      <c r="M301" s="30"/>
      <c r="N301" s="30"/>
      <c r="O301" s="30"/>
      <c r="P301" s="30"/>
      <c r="Q301" s="30"/>
      <c r="R301" s="30"/>
      <c r="S301" s="30"/>
    </row>
    <row r="302" spans="1:19" s="21" customFormat="1" x14ac:dyDescent="0.3">
      <c r="A302" s="24"/>
      <c r="B302" s="24"/>
      <c r="C302" s="23"/>
      <c r="D302" s="23"/>
      <c r="E302" s="23"/>
      <c r="F302" s="25"/>
      <c r="G302" s="23"/>
      <c r="H302" s="23"/>
      <c r="I302" s="23"/>
      <c r="J302" s="30"/>
      <c r="K302" s="30"/>
      <c r="L302" s="30"/>
      <c r="M302" s="30"/>
      <c r="N302" s="30"/>
      <c r="O302" s="30"/>
      <c r="P302" s="30"/>
      <c r="Q302" s="30"/>
      <c r="R302" s="30"/>
      <c r="S302" s="30"/>
    </row>
    <row r="303" spans="1:19" s="21" customFormat="1" x14ac:dyDescent="0.3">
      <c r="A303" s="24"/>
      <c r="B303" s="24"/>
      <c r="C303" s="23"/>
      <c r="D303" s="23"/>
      <c r="E303" s="23"/>
      <c r="F303" s="25"/>
      <c r="G303" s="23"/>
      <c r="H303" s="23"/>
      <c r="I303" s="23"/>
      <c r="J303" s="30"/>
      <c r="K303" s="30"/>
      <c r="L303" s="30"/>
      <c r="M303" s="30"/>
      <c r="N303" s="30"/>
      <c r="O303" s="30"/>
      <c r="P303" s="30"/>
      <c r="Q303" s="30"/>
      <c r="R303" s="30"/>
      <c r="S303" s="30"/>
    </row>
    <row r="304" spans="1:19" s="21" customFormat="1" x14ac:dyDescent="0.3">
      <c r="A304" s="24"/>
      <c r="B304" s="24"/>
      <c r="C304" s="23"/>
      <c r="D304" s="23"/>
      <c r="E304" s="23"/>
      <c r="F304" s="25"/>
      <c r="G304" s="23"/>
      <c r="H304" s="23"/>
      <c r="I304" s="23"/>
      <c r="J304" s="30"/>
      <c r="K304" s="30"/>
      <c r="L304" s="30"/>
      <c r="M304" s="30"/>
      <c r="N304" s="30"/>
      <c r="O304" s="30"/>
      <c r="P304" s="30"/>
      <c r="Q304" s="30"/>
      <c r="R304" s="30"/>
      <c r="S304" s="30"/>
    </row>
    <row r="305" spans="1:19" s="21" customFormat="1" x14ac:dyDescent="0.3">
      <c r="A305" s="24"/>
      <c r="B305" s="24"/>
      <c r="C305" s="23"/>
      <c r="D305" s="23"/>
      <c r="E305" s="23"/>
      <c r="F305" s="25"/>
      <c r="G305" s="23"/>
      <c r="H305" s="23"/>
      <c r="I305" s="23"/>
      <c r="J305" s="30"/>
      <c r="K305" s="30"/>
      <c r="L305" s="30"/>
      <c r="M305" s="30"/>
      <c r="N305" s="30"/>
      <c r="O305" s="30"/>
      <c r="P305" s="30"/>
      <c r="Q305" s="30"/>
      <c r="R305" s="30"/>
      <c r="S305" s="30"/>
    </row>
    <row r="306" spans="1:19" s="21" customFormat="1" x14ac:dyDescent="0.3">
      <c r="A306" s="24"/>
      <c r="B306" s="24"/>
      <c r="C306" s="23"/>
      <c r="D306" s="23"/>
      <c r="E306" s="23"/>
      <c r="F306" s="25"/>
      <c r="G306" s="23"/>
      <c r="H306" s="23"/>
      <c r="I306" s="23"/>
      <c r="J306" s="30"/>
      <c r="K306" s="30"/>
      <c r="L306" s="30"/>
      <c r="M306" s="30"/>
      <c r="N306" s="30"/>
      <c r="O306" s="30"/>
      <c r="P306" s="30"/>
      <c r="Q306" s="30"/>
      <c r="R306" s="30"/>
      <c r="S306" s="30"/>
    </row>
    <row r="307" spans="1:19" s="3" customFormat="1" x14ac:dyDescent="0.3">
      <c r="A307" s="24"/>
      <c r="B307" s="24"/>
      <c r="C307" s="23"/>
      <c r="D307" s="23"/>
      <c r="E307" s="23"/>
      <c r="F307" s="25"/>
      <c r="G307" s="23"/>
      <c r="H307" s="23"/>
      <c r="I307" s="23"/>
      <c r="J307" s="30"/>
      <c r="K307" s="30"/>
      <c r="L307" s="30"/>
      <c r="M307" s="30"/>
      <c r="N307" s="30"/>
      <c r="O307" s="30"/>
      <c r="P307" s="30"/>
      <c r="Q307" s="30"/>
      <c r="R307" s="30"/>
      <c r="S307" s="30"/>
    </row>
    <row r="308" spans="1:19" s="3" customFormat="1" x14ac:dyDescent="0.3">
      <c r="A308" s="24"/>
      <c r="B308" s="24"/>
      <c r="C308" s="23"/>
      <c r="D308" s="23"/>
      <c r="E308" s="23"/>
      <c r="F308" s="25"/>
      <c r="G308" s="23"/>
      <c r="H308" s="23"/>
      <c r="I308" s="23"/>
      <c r="J308" s="30"/>
      <c r="K308" s="30"/>
      <c r="L308" s="30"/>
      <c r="M308" s="30"/>
      <c r="N308" s="30"/>
      <c r="O308" s="30"/>
      <c r="P308" s="30"/>
      <c r="Q308" s="30"/>
      <c r="R308" s="30"/>
      <c r="S308" s="30"/>
    </row>
    <row r="309" spans="1:19" s="3" customFormat="1" x14ac:dyDescent="0.3">
      <c r="A309" s="24"/>
      <c r="B309" s="24"/>
      <c r="C309" s="23"/>
      <c r="D309" s="23"/>
      <c r="E309" s="23"/>
      <c r="F309" s="25"/>
      <c r="G309" s="23"/>
      <c r="H309" s="23"/>
      <c r="I309" s="23"/>
      <c r="J309" s="30"/>
      <c r="K309" s="30"/>
      <c r="L309" s="30"/>
      <c r="M309" s="30"/>
      <c r="N309" s="30"/>
      <c r="O309" s="30"/>
      <c r="P309" s="30"/>
      <c r="Q309" s="30"/>
      <c r="R309" s="30"/>
      <c r="S309" s="30"/>
    </row>
    <row r="310" spans="1:19" s="3" customFormat="1" x14ac:dyDescent="0.3">
      <c r="A310" s="24"/>
      <c r="B310" s="24"/>
      <c r="C310" s="23"/>
      <c r="D310" s="23"/>
      <c r="E310" s="23"/>
      <c r="F310" s="25"/>
      <c r="G310" s="23"/>
      <c r="H310" s="23"/>
      <c r="I310" s="23"/>
      <c r="J310" s="30"/>
      <c r="K310" s="30"/>
      <c r="L310" s="30"/>
      <c r="M310" s="30"/>
      <c r="N310" s="30"/>
      <c r="O310" s="30"/>
      <c r="P310" s="30"/>
      <c r="Q310" s="30"/>
      <c r="R310" s="30"/>
      <c r="S310" s="30"/>
    </row>
    <row r="311" spans="1:19" s="3" customFormat="1" x14ac:dyDescent="0.3">
      <c r="A311" s="24"/>
      <c r="B311" s="24"/>
      <c r="C311" s="23"/>
      <c r="D311" s="23"/>
      <c r="E311" s="23"/>
      <c r="F311" s="25"/>
      <c r="G311" s="23"/>
      <c r="H311" s="23"/>
      <c r="I311" s="23"/>
      <c r="J311" s="30"/>
      <c r="K311" s="30"/>
      <c r="L311" s="30"/>
      <c r="M311" s="30"/>
      <c r="N311" s="30"/>
      <c r="O311" s="30"/>
      <c r="P311" s="30"/>
      <c r="Q311" s="30"/>
      <c r="R311" s="30"/>
      <c r="S311" s="30"/>
    </row>
    <row r="312" spans="1:19" s="3" customFormat="1" x14ac:dyDescent="0.3">
      <c r="A312" s="24"/>
      <c r="B312" s="24"/>
      <c r="C312" s="23"/>
      <c r="D312" s="23"/>
      <c r="E312" s="23"/>
      <c r="F312" s="25"/>
      <c r="G312" s="23"/>
      <c r="H312" s="23"/>
      <c r="I312" s="23"/>
      <c r="J312" s="30"/>
      <c r="K312" s="30"/>
      <c r="L312" s="30"/>
      <c r="M312" s="30"/>
      <c r="N312" s="30"/>
      <c r="O312" s="30"/>
      <c r="P312" s="30"/>
      <c r="Q312" s="30"/>
      <c r="R312" s="30"/>
      <c r="S312" s="30"/>
    </row>
    <row r="313" spans="1:19" s="3" customFormat="1" x14ac:dyDescent="0.3">
      <c r="A313" s="24"/>
      <c r="B313" s="24"/>
      <c r="C313" s="23"/>
      <c r="D313" s="23"/>
      <c r="E313" s="23"/>
      <c r="F313" s="25"/>
      <c r="G313" s="23"/>
      <c r="H313" s="23"/>
      <c r="I313" s="23"/>
      <c r="J313" s="30"/>
      <c r="K313" s="30"/>
      <c r="L313" s="30"/>
      <c r="M313" s="30"/>
      <c r="N313" s="30"/>
      <c r="O313" s="30"/>
      <c r="P313" s="30"/>
      <c r="Q313" s="30"/>
      <c r="R313" s="30"/>
      <c r="S313" s="30"/>
    </row>
    <row r="314" spans="1:19" s="3" customFormat="1" x14ac:dyDescent="0.3">
      <c r="A314" s="24"/>
      <c r="B314" s="24"/>
      <c r="C314" s="23"/>
      <c r="D314" s="23"/>
      <c r="E314" s="23"/>
      <c r="F314" s="25"/>
      <c r="G314" s="23"/>
      <c r="H314" s="23"/>
      <c r="I314" s="23"/>
      <c r="J314" s="30"/>
      <c r="K314" s="30"/>
      <c r="L314" s="30"/>
      <c r="M314" s="30"/>
      <c r="N314" s="30"/>
      <c r="O314" s="30"/>
      <c r="P314" s="30"/>
      <c r="Q314" s="30"/>
      <c r="R314" s="30"/>
      <c r="S314" s="30"/>
    </row>
    <row r="315" spans="1:19" s="3" customFormat="1" x14ac:dyDescent="0.3">
      <c r="A315" s="24"/>
      <c r="B315" s="24"/>
      <c r="C315" s="23"/>
      <c r="D315" s="23"/>
      <c r="E315" s="23"/>
      <c r="F315" s="25"/>
      <c r="G315" s="23"/>
      <c r="H315" s="23"/>
      <c r="I315" s="23"/>
      <c r="J315" s="30"/>
      <c r="K315" s="30"/>
      <c r="L315" s="30"/>
      <c r="M315" s="30"/>
      <c r="N315" s="30"/>
      <c r="O315" s="30"/>
      <c r="P315" s="30"/>
      <c r="Q315" s="30"/>
      <c r="R315" s="30"/>
      <c r="S315" s="30"/>
    </row>
    <row r="316" spans="1:19" s="3" customFormat="1" x14ac:dyDescent="0.3">
      <c r="A316" s="24"/>
      <c r="B316" s="24"/>
      <c r="C316" s="23"/>
      <c r="D316" s="23"/>
      <c r="E316" s="23"/>
      <c r="F316" s="25"/>
      <c r="G316" s="23"/>
      <c r="H316" s="23"/>
      <c r="I316" s="23"/>
      <c r="J316" s="30"/>
      <c r="K316" s="30"/>
      <c r="L316" s="30"/>
      <c r="M316" s="30"/>
      <c r="N316" s="30"/>
      <c r="O316" s="30"/>
      <c r="P316" s="30"/>
      <c r="Q316" s="30"/>
      <c r="R316" s="30"/>
      <c r="S316" s="30"/>
    </row>
    <row r="317" spans="1:19" s="3" customFormat="1" x14ac:dyDescent="0.3">
      <c r="A317" s="24"/>
      <c r="B317" s="24"/>
      <c r="C317" s="23"/>
      <c r="D317" s="23"/>
      <c r="E317" s="23"/>
      <c r="F317" s="25"/>
      <c r="G317" s="23"/>
      <c r="H317" s="23"/>
      <c r="I317" s="23"/>
      <c r="J317" s="30"/>
      <c r="K317" s="30"/>
      <c r="L317" s="30"/>
      <c r="M317" s="30"/>
      <c r="N317" s="30"/>
      <c r="O317" s="30"/>
      <c r="P317" s="30"/>
      <c r="Q317" s="30"/>
      <c r="R317" s="30"/>
      <c r="S317" s="30"/>
    </row>
    <row r="318" spans="1:19" s="3" customFormat="1" x14ac:dyDescent="0.3">
      <c r="A318" s="24"/>
      <c r="B318" s="24"/>
      <c r="C318" s="23"/>
      <c r="D318" s="23"/>
      <c r="E318" s="23"/>
      <c r="F318" s="25"/>
      <c r="G318" s="23"/>
      <c r="H318" s="23"/>
      <c r="I318" s="23"/>
      <c r="J318" s="30"/>
      <c r="K318" s="30"/>
      <c r="L318" s="30"/>
      <c r="M318" s="30"/>
      <c r="N318" s="30"/>
      <c r="O318" s="30"/>
      <c r="P318" s="30"/>
      <c r="Q318" s="30"/>
      <c r="R318" s="30"/>
      <c r="S318" s="30"/>
    </row>
    <row r="319" spans="1:19" s="3" customFormat="1" x14ac:dyDescent="0.3">
      <c r="A319" s="24"/>
      <c r="B319" s="24"/>
      <c r="C319" s="23"/>
      <c r="D319" s="23"/>
      <c r="E319" s="23"/>
      <c r="F319" s="25"/>
      <c r="G319" s="23"/>
      <c r="H319" s="23"/>
      <c r="I319" s="23"/>
      <c r="J319" s="30"/>
      <c r="K319" s="30"/>
      <c r="L319" s="30"/>
      <c r="M319" s="30"/>
      <c r="N319" s="30"/>
      <c r="O319" s="30"/>
      <c r="P319" s="30"/>
      <c r="Q319" s="30"/>
      <c r="R319" s="30"/>
      <c r="S319" s="30"/>
    </row>
    <row r="320" spans="1:19" s="3" customFormat="1" x14ac:dyDescent="0.3">
      <c r="A320" s="24"/>
      <c r="B320" s="24"/>
      <c r="C320" s="23"/>
      <c r="D320" s="23"/>
      <c r="E320" s="23"/>
      <c r="F320" s="23"/>
      <c r="G320" s="23"/>
      <c r="H320" s="23"/>
      <c r="I320" s="23"/>
      <c r="J320" s="30"/>
      <c r="K320" s="30"/>
      <c r="L320" s="30"/>
      <c r="M320" s="30"/>
      <c r="N320" s="30"/>
      <c r="O320" s="30"/>
      <c r="P320" s="30"/>
      <c r="Q320" s="30"/>
      <c r="R320" s="30"/>
      <c r="S320" s="30"/>
    </row>
    <row r="321" spans="1:19" s="3" customFormat="1" x14ac:dyDescent="0.3">
      <c r="A321" s="24"/>
      <c r="B321" s="24"/>
      <c r="C321" s="23"/>
      <c r="D321" s="23"/>
      <c r="E321" s="23"/>
      <c r="F321" s="23"/>
      <c r="G321" s="23"/>
      <c r="H321" s="23"/>
      <c r="I321" s="23"/>
      <c r="J321" s="30"/>
      <c r="K321" s="30"/>
      <c r="L321" s="30"/>
      <c r="M321" s="30"/>
      <c r="N321" s="30"/>
      <c r="O321" s="30"/>
      <c r="P321" s="30"/>
      <c r="Q321" s="30"/>
      <c r="R321" s="30"/>
      <c r="S321" s="30"/>
    </row>
    <row r="322" spans="1:19" s="3" customFormat="1" x14ac:dyDescent="0.3">
      <c r="A322" s="24"/>
      <c r="B322" s="24"/>
      <c r="C322" s="23"/>
      <c r="D322" s="23"/>
      <c r="E322" s="23"/>
      <c r="F322" s="23"/>
      <c r="G322" s="23"/>
      <c r="H322" s="23"/>
      <c r="I322" s="23"/>
      <c r="J322" s="30"/>
      <c r="K322" s="30"/>
      <c r="L322" s="30"/>
      <c r="M322" s="30"/>
      <c r="N322" s="30"/>
      <c r="O322" s="30"/>
      <c r="P322" s="30"/>
      <c r="Q322" s="30"/>
      <c r="R322" s="30"/>
      <c r="S322" s="30"/>
    </row>
    <row r="323" spans="1:19" s="3" customFormat="1" x14ac:dyDescent="0.3">
      <c r="A323" s="24"/>
      <c r="B323" s="24"/>
      <c r="C323" s="23"/>
      <c r="D323" s="23"/>
      <c r="E323" s="23"/>
      <c r="F323" s="23"/>
      <c r="G323" s="23"/>
      <c r="H323" s="23"/>
      <c r="I323" s="23"/>
      <c r="J323" s="30"/>
      <c r="K323" s="30"/>
      <c r="L323" s="30"/>
      <c r="M323" s="30"/>
      <c r="N323" s="30"/>
      <c r="O323" s="30"/>
      <c r="P323" s="30"/>
      <c r="Q323" s="30"/>
      <c r="R323" s="30"/>
      <c r="S323" s="30"/>
    </row>
    <row r="324" spans="1:19" s="3" customFormat="1" x14ac:dyDescent="0.3">
      <c r="A324" s="24"/>
      <c r="B324" s="24"/>
      <c r="C324" s="23"/>
      <c r="D324" s="23"/>
      <c r="E324" s="23"/>
      <c r="F324" s="23"/>
      <c r="G324" s="23"/>
      <c r="H324" s="23"/>
      <c r="I324" s="23"/>
      <c r="J324" s="30"/>
      <c r="K324" s="30"/>
      <c r="L324" s="30"/>
      <c r="M324" s="30"/>
      <c r="N324" s="30"/>
      <c r="O324" s="30"/>
      <c r="P324" s="30"/>
      <c r="Q324" s="30"/>
      <c r="R324" s="30"/>
      <c r="S324" s="30"/>
    </row>
    <row r="325" spans="1:19" s="3" customFormat="1" x14ac:dyDescent="0.3">
      <c r="A325" s="24"/>
      <c r="B325" s="24"/>
      <c r="C325" s="23"/>
      <c r="D325" s="23"/>
      <c r="E325" s="23"/>
      <c r="F325" s="23"/>
      <c r="G325" s="23"/>
      <c r="H325" s="23"/>
      <c r="I325" s="23"/>
      <c r="J325" s="30"/>
      <c r="K325" s="30"/>
      <c r="L325" s="30"/>
      <c r="M325" s="30"/>
      <c r="N325" s="30"/>
      <c r="O325" s="30"/>
      <c r="P325" s="30"/>
      <c r="Q325" s="30"/>
      <c r="R325" s="30"/>
      <c r="S325" s="30"/>
    </row>
    <row r="326" spans="1:19" s="3" customFormat="1" x14ac:dyDescent="0.3">
      <c r="A326" s="24"/>
      <c r="B326" s="24"/>
      <c r="C326" s="23"/>
      <c r="D326" s="23"/>
      <c r="E326" s="23"/>
      <c r="F326" s="23"/>
      <c r="G326" s="23"/>
      <c r="H326" s="23"/>
      <c r="I326" s="23"/>
      <c r="J326" s="30"/>
      <c r="K326" s="30"/>
      <c r="L326" s="30"/>
      <c r="M326" s="30"/>
      <c r="N326" s="30"/>
      <c r="O326" s="30"/>
      <c r="P326" s="30"/>
      <c r="Q326" s="30"/>
      <c r="R326" s="30"/>
      <c r="S326" s="30"/>
    </row>
    <row r="327" spans="1:19" s="3" customFormat="1" x14ac:dyDescent="0.3">
      <c r="A327" s="24"/>
      <c r="B327" s="24"/>
      <c r="C327" s="23"/>
      <c r="D327" s="23"/>
      <c r="E327" s="23"/>
      <c r="F327" s="23"/>
      <c r="G327" s="23"/>
      <c r="H327" s="23"/>
      <c r="I327" s="23"/>
      <c r="J327" s="30"/>
      <c r="K327" s="30"/>
      <c r="L327" s="30"/>
      <c r="M327" s="30"/>
      <c r="N327" s="30"/>
      <c r="O327" s="30"/>
      <c r="P327" s="30"/>
      <c r="Q327" s="30"/>
      <c r="R327" s="30"/>
      <c r="S327" s="30"/>
    </row>
    <row r="328" spans="1:19" s="3" customFormat="1" x14ac:dyDescent="0.3">
      <c r="A328" s="24"/>
      <c r="B328" s="24"/>
      <c r="C328" s="23"/>
      <c r="D328" s="23"/>
      <c r="E328" s="23"/>
      <c r="F328" s="23"/>
      <c r="G328" s="23"/>
      <c r="H328" s="23"/>
      <c r="I328" s="23"/>
      <c r="J328" s="30"/>
      <c r="K328" s="30"/>
      <c r="L328" s="30"/>
      <c r="M328" s="30"/>
      <c r="N328" s="30"/>
      <c r="O328" s="30"/>
      <c r="P328" s="30"/>
      <c r="Q328" s="30"/>
      <c r="R328" s="30"/>
      <c r="S328" s="30"/>
    </row>
    <row r="329" spans="1:19" s="3" customFormat="1" x14ac:dyDescent="0.3">
      <c r="A329" s="24"/>
      <c r="B329" s="24"/>
      <c r="C329" s="23"/>
      <c r="D329" s="23"/>
      <c r="E329" s="23"/>
      <c r="F329" s="23"/>
      <c r="G329" s="23"/>
      <c r="H329" s="23"/>
      <c r="I329" s="23"/>
      <c r="J329" s="30"/>
      <c r="K329" s="30"/>
      <c r="L329" s="30"/>
      <c r="M329" s="30"/>
      <c r="N329" s="30"/>
      <c r="O329" s="30"/>
      <c r="P329" s="30"/>
      <c r="Q329" s="30"/>
      <c r="R329" s="30"/>
      <c r="S329" s="30"/>
    </row>
    <row r="330" spans="1:19" s="3" customFormat="1" x14ac:dyDescent="0.3">
      <c r="A330" s="24"/>
      <c r="B330" s="24"/>
      <c r="C330" s="23"/>
      <c r="D330" s="23"/>
      <c r="E330" s="23"/>
      <c r="F330" s="23"/>
      <c r="G330" s="23"/>
      <c r="H330" s="23"/>
      <c r="I330" s="23"/>
      <c r="J330" s="30"/>
      <c r="K330" s="30"/>
      <c r="L330" s="30"/>
      <c r="M330" s="30"/>
      <c r="N330" s="30"/>
      <c r="O330" s="30"/>
      <c r="P330" s="30"/>
      <c r="Q330" s="30"/>
      <c r="R330" s="30"/>
      <c r="S330" s="30"/>
    </row>
    <row r="331" spans="1:19" s="3" customFormat="1" x14ac:dyDescent="0.3">
      <c r="A331" s="24"/>
      <c r="B331" s="24"/>
      <c r="C331" s="23"/>
      <c r="D331" s="23"/>
      <c r="E331" s="23"/>
      <c r="F331" s="23"/>
      <c r="G331" s="23"/>
      <c r="H331" s="23"/>
      <c r="I331" s="23"/>
      <c r="J331" s="30"/>
      <c r="K331" s="30"/>
      <c r="L331" s="30"/>
      <c r="M331" s="30"/>
      <c r="N331" s="30"/>
      <c r="O331" s="30"/>
      <c r="P331" s="30"/>
      <c r="Q331" s="30"/>
      <c r="R331" s="30"/>
      <c r="S331" s="30"/>
    </row>
    <row r="332" spans="1:19" s="3" customFormat="1" x14ac:dyDescent="0.3">
      <c r="A332" s="24"/>
      <c r="B332" s="24"/>
      <c r="C332" s="23"/>
      <c r="D332" s="23"/>
      <c r="E332" s="23"/>
      <c r="F332" s="23"/>
      <c r="G332" s="23"/>
      <c r="H332" s="23"/>
      <c r="I332" s="23"/>
      <c r="J332" s="30"/>
      <c r="K332" s="30"/>
      <c r="L332" s="30"/>
      <c r="M332" s="30"/>
      <c r="N332" s="30"/>
      <c r="O332" s="30"/>
      <c r="P332" s="30"/>
      <c r="Q332" s="30"/>
      <c r="R332" s="30"/>
      <c r="S332" s="30"/>
    </row>
    <row r="333" spans="1:19" s="3" customFormat="1" x14ac:dyDescent="0.3">
      <c r="A333" s="24"/>
      <c r="B333" s="24"/>
      <c r="C333" s="23"/>
      <c r="D333" s="23"/>
      <c r="E333" s="23"/>
      <c r="F333" s="23"/>
      <c r="G333" s="23"/>
      <c r="H333" s="23"/>
      <c r="I333" s="23"/>
      <c r="J333" s="30"/>
      <c r="K333" s="30"/>
      <c r="L333" s="30"/>
      <c r="M333" s="30"/>
      <c r="N333" s="30"/>
      <c r="O333" s="30"/>
      <c r="P333" s="30"/>
      <c r="Q333" s="30"/>
      <c r="R333" s="30"/>
      <c r="S333" s="30"/>
    </row>
    <row r="334" spans="1:19" s="3" customFormat="1" x14ac:dyDescent="0.3">
      <c r="A334" s="24"/>
      <c r="B334" s="24"/>
      <c r="C334" s="23"/>
      <c r="D334" s="23"/>
      <c r="E334" s="23"/>
      <c r="F334" s="23"/>
      <c r="G334" s="23"/>
      <c r="H334" s="23"/>
      <c r="I334" s="23"/>
      <c r="J334" s="30"/>
      <c r="K334" s="30"/>
      <c r="L334" s="30"/>
      <c r="M334" s="30"/>
      <c r="N334" s="30"/>
      <c r="O334" s="30"/>
      <c r="P334" s="30"/>
      <c r="Q334" s="30"/>
      <c r="R334" s="30"/>
      <c r="S334" s="30"/>
    </row>
    <row r="335" spans="1:19" s="3" customFormat="1" x14ac:dyDescent="0.3">
      <c r="A335" s="24"/>
      <c r="B335" s="24"/>
      <c r="C335" s="23"/>
      <c r="D335" s="23"/>
      <c r="E335" s="23"/>
      <c r="F335" s="23"/>
      <c r="G335" s="23"/>
      <c r="H335" s="23"/>
      <c r="I335" s="23"/>
      <c r="J335" s="30"/>
      <c r="K335" s="30"/>
      <c r="L335" s="30"/>
      <c r="M335" s="30"/>
      <c r="N335" s="30"/>
      <c r="O335" s="30"/>
      <c r="P335" s="30"/>
      <c r="Q335" s="30"/>
      <c r="R335" s="30"/>
      <c r="S335" s="30"/>
    </row>
    <row r="336" spans="1:19" s="3" customFormat="1" x14ac:dyDescent="0.3">
      <c r="A336" s="24"/>
      <c r="B336" s="24"/>
      <c r="C336" s="23"/>
      <c r="D336" s="23"/>
      <c r="E336" s="23"/>
      <c r="F336" s="23"/>
      <c r="G336" s="23"/>
      <c r="H336" s="23"/>
      <c r="I336" s="23"/>
      <c r="J336" s="30"/>
      <c r="K336" s="30"/>
      <c r="L336" s="30"/>
      <c r="M336" s="30"/>
      <c r="N336" s="30"/>
      <c r="O336" s="30"/>
      <c r="P336" s="30"/>
      <c r="Q336" s="30"/>
      <c r="R336" s="30"/>
      <c r="S336" s="30"/>
    </row>
    <row r="337" spans="1:19" s="3" customFormat="1" x14ac:dyDescent="0.3">
      <c r="A337" s="24"/>
      <c r="B337" s="24"/>
      <c r="C337" s="23"/>
      <c r="D337" s="23"/>
      <c r="E337" s="23"/>
      <c r="F337" s="23"/>
      <c r="G337" s="23"/>
      <c r="H337" s="23"/>
      <c r="I337" s="23"/>
      <c r="J337" s="30"/>
      <c r="K337" s="30"/>
      <c r="L337" s="30"/>
      <c r="M337" s="30"/>
      <c r="N337" s="30"/>
      <c r="O337" s="30"/>
      <c r="P337" s="30"/>
      <c r="Q337" s="30"/>
      <c r="R337" s="30"/>
      <c r="S337" s="30"/>
    </row>
    <row r="338" spans="1:19" s="3" customFormat="1" x14ac:dyDescent="0.3">
      <c r="A338" s="24"/>
      <c r="B338" s="24"/>
      <c r="C338" s="23"/>
      <c r="D338" s="23"/>
      <c r="E338" s="23"/>
      <c r="F338" s="23"/>
      <c r="G338" s="23"/>
      <c r="H338" s="23"/>
      <c r="I338" s="23"/>
      <c r="J338" s="30"/>
      <c r="K338" s="30"/>
      <c r="L338" s="30"/>
      <c r="M338" s="30"/>
      <c r="N338" s="30"/>
      <c r="O338" s="30"/>
      <c r="P338" s="30"/>
      <c r="Q338" s="30"/>
      <c r="R338" s="30"/>
      <c r="S338" s="30"/>
    </row>
    <row r="339" spans="1:19" s="3" customFormat="1" x14ac:dyDescent="0.3">
      <c r="A339" s="24"/>
      <c r="B339" s="24"/>
      <c r="C339" s="23"/>
      <c r="D339" s="23"/>
      <c r="E339" s="23"/>
      <c r="F339" s="23"/>
      <c r="G339" s="23"/>
      <c r="H339" s="23"/>
      <c r="I339" s="23"/>
      <c r="J339" s="30"/>
      <c r="K339" s="30"/>
      <c r="L339" s="30"/>
      <c r="M339" s="30"/>
      <c r="N339" s="30"/>
      <c r="O339" s="30"/>
      <c r="P339" s="30"/>
      <c r="Q339" s="30"/>
      <c r="R339" s="30"/>
      <c r="S339" s="30"/>
    </row>
    <row r="340" spans="1:19" s="3" customFormat="1" x14ac:dyDescent="0.3">
      <c r="A340" s="24"/>
      <c r="B340" s="24"/>
      <c r="C340" s="23"/>
      <c r="D340" s="23"/>
      <c r="E340" s="23"/>
      <c r="F340" s="23"/>
      <c r="G340" s="23"/>
      <c r="H340" s="23"/>
      <c r="I340" s="23"/>
      <c r="J340" s="30"/>
      <c r="K340" s="30"/>
      <c r="L340" s="30"/>
      <c r="M340" s="30"/>
      <c r="N340" s="30"/>
      <c r="O340" s="30"/>
      <c r="P340" s="30"/>
      <c r="Q340" s="30"/>
      <c r="R340" s="30"/>
      <c r="S340" s="30"/>
    </row>
    <row r="341" spans="1:19" s="3" customFormat="1" x14ac:dyDescent="0.3">
      <c r="A341" s="24"/>
      <c r="B341" s="24"/>
      <c r="C341" s="23"/>
      <c r="D341" s="23"/>
      <c r="E341" s="23"/>
      <c r="F341" s="23"/>
      <c r="G341" s="23"/>
      <c r="H341" s="23"/>
      <c r="I341" s="23"/>
      <c r="J341" s="30"/>
      <c r="K341" s="30"/>
      <c r="L341" s="30"/>
      <c r="M341" s="30"/>
      <c r="N341" s="30"/>
      <c r="O341" s="30"/>
      <c r="P341" s="30"/>
      <c r="Q341" s="30"/>
      <c r="R341" s="30"/>
      <c r="S341" s="30"/>
    </row>
    <row r="342" spans="1:19" s="3" customFormat="1" x14ac:dyDescent="0.3">
      <c r="A342" s="24"/>
      <c r="B342" s="24"/>
      <c r="C342" s="23"/>
      <c r="D342" s="23"/>
      <c r="E342" s="23"/>
      <c r="F342" s="23"/>
      <c r="G342" s="23"/>
      <c r="H342" s="23"/>
      <c r="I342" s="23"/>
      <c r="J342" s="30"/>
      <c r="K342" s="30"/>
      <c r="L342" s="30"/>
      <c r="M342" s="30"/>
      <c r="N342" s="30"/>
      <c r="O342" s="30"/>
      <c r="P342" s="30"/>
      <c r="Q342" s="30"/>
      <c r="R342" s="30"/>
      <c r="S342" s="30"/>
    </row>
    <row r="343" spans="1:19" s="3" customFormat="1" x14ac:dyDescent="0.3">
      <c r="A343" s="24"/>
      <c r="B343" s="24"/>
      <c r="C343" s="23"/>
      <c r="D343" s="23"/>
      <c r="E343" s="23"/>
      <c r="F343" s="23"/>
      <c r="G343" s="23"/>
      <c r="H343" s="23"/>
      <c r="I343" s="23"/>
      <c r="J343" s="30"/>
      <c r="K343" s="30"/>
      <c r="L343" s="30"/>
      <c r="M343" s="30"/>
      <c r="N343" s="30"/>
      <c r="O343" s="30"/>
      <c r="P343" s="30"/>
      <c r="Q343" s="30"/>
      <c r="R343" s="30"/>
      <c r="S343" s="30"/>
    </row>
    <row r="344" spans="1:19" s="3" customFormat="1" x14ac:dyDescent="0.3">
      <c r="A344" s="24"/>
      <c r="B344" s="24"/>
      <c r="C344" s="23"/>
      <c r="D344" s="23"/>
      <c r="E344" s="23"/>
      <c r="F344" s="23"/>
      <c r="G344" s="23"/>
      <c r="H344" s="23"/>
      <c r="I344" s="23"/>
      <c r="J344" s="30"/>
      <c r="K344" s="30"/>
      <c r="L344" s="30"/>
      <c r="M344" s="30"/>
      <c r="N344" s="30"/>
      <c r="O344" s="30"/>
      <c r="P344" s="30"/>
      <c r="Q344" s="30"/>
      <c r="R344" s="30"/>
      <c r="S344" s="30"/>
    </row>
    <row r="345" spans="1:19" s="3" customFormat="1" x14ac:dyDescent="0.3">
      <c r="A345" s="24"/>
      <c r="B345" s="24"/>
      <c r="C345" s="23"/>
      <c r="D345" s="23"/>
      <c r="E345" s="23"/>
      <c r="F345" s="23"/>
      <c r="G345" s="23"/>
      <c r="H345" s="23"/>
      <c r="I345" s="23"/>
      <c r="J345" s="30"/>
      <c r="K345" s="30"/>
      <c r="L345" s="30"/>
      <c r="M345" s="30"/>
      <c r="N345" s="30"/>
      <c r="O345" s="30"/>
      <c r="P345" s="30"/>
      <c r="Q345" s="30"/>
      <c r="R345" s="30"/>
      <c r="S345" s="30"/>
    </row>
    <row r="346" spans="1:19" s="3" customFormat="1" x14ac:dyDescent="0.3">
      <c r="A346" s="24"/>
      <c r="B346" s="24"/>
      <c r="C346" s="23"/>
      <c r="D346" s="23"/>
      <c r="E346" s="23"/>
      <c r="F346" s="23"/>
      <c r="G346" s="23"/>
      <c r="H346" s="23"/>
      <c r="I346" s="23"/>
      <c r="J346" s="30"/>
      <c r="K346" s="30"/>
      <c r="L346" s="30"/>
      <c r="M346" s="30"/>
      <c r="N346" s="30"/>
      <c r="O346" s="30"/>
      <c r="P346" s="30"/>
      <c r="Q346" s="30"/>
      <c r="R346" s="30"/>
      <c r="S346" s="30"/>
    </row>
    <row r="347" spans="1:19" s="3" customFormat="1" x14ac:dyDescent="0.3">
      <c r="A347" s="24"/>
      <c r="B347" s="24"/>
      <c r="C347" s="23"/>
      <c r="D347" s="23"/>
      <c r="E347" s="23"/>
      <c r="F347" s="23"/>
      <c r="G347" s="23"/>
      <c r="H347" s="23"/>
      <c r="I347" s="23"/>
      <c r="J347" s="30"/>
      <c r="K347" s="30"/>
      <c r="L347" s="30"/>
      <c r="M347" s="30"/>
      <c r="N347" s="30"/>
      <c r="O347" s="30"/>
      <c r="P347" s="30"/>
      <c r="Q347" s="30"/>
      <c r="R347" s="30"/>
      <c r="S347" s="30"/>
    </row>
    <row r="348" spans="1:19" s="3" customFormat="1" x14ac:dyDescent="0.3">
      <c r="A348" s="24"/>
      <c r="B348" s="24"/>
      <c r="C348" s="23"/>
      <c r="D348" s="23"/>
      <c r="E348" s="23"/>
      <c r="F348" s="23"/>
      <c r="G348" s="23"/>
      <c r="H348" s="23"/>
      <c r="I348" s="23"/>
      <c r="J348" s="30"/>
      <c r="K348" s="30"/>
      <c r="L348" s="30"/>
      <c r="M348" s="30"/>
      <c r="N348" s="30"/>
      <c r="O348" s="30"/>
      <c r="P348" s="30"/>
      <c r="Q348" s="30"/>
      <c r="R348" s="30"/>
      <c r="S348" s="30"/>
    </row>
    <row r="349" spans="1:19" s="3" customFormat="1" x14ac:dyDescent="0.3">
      <c r="A349" s="24"/>
      <c r="B349" s="24"/>
      <c r="C349" s="23"/>
      <c r="D349" s="23"/>
      <c r="E349" s="23"/>
      <c r="F349" s="23"/>
      <c r="G349" s="23"/>
      <c r="H349" s="23"/>
      <c r="I349" s="23"/>
      <c r="J349" s="30"/>
      <c r="K349" s="30"/>
      <c r="L349" s="30"/>
      <c r="M349" s="30"/>
      <c r="N349" s="30"/>
      <c r="O349" s="30"/>
      <c r="P349" s="30"/>
      <c r="Q349" s="30"/>
      <c r="R349" s="30"/>
      <c r="S349" s="30"/>
    </row>
    <row r="350" spans="1:19" s="3" customFormat="1" x14ac:dyDescent="0.3">
      <c r="A350" s="24"/>
      <c r="B350" s="24"/>
      <c r="C350" s="23"/>
      <c r="D350" s="23"/>
      <c r="E350" s="23"/>
      <c r="F350" s="23"/>
      <c r="G350" s="23"/>
      <c r="H350" s="23"/>
      <c r="I350" s="23"/>
      <c r="J350" s="30"/>
      <c r="K350" s="30"/>
      <c r="L350" s="30"/>
      <c r="M350" s="30"/>
      <c r="N350" s="30"/>
      <c r="O350" s="30"/>
      <c r="P350" s="30"/>
      <c r="Q350" s="30"/>
      <c r="R350" s="30"/>
      <c r="S350" s="30"/>
    </row>
    <row r="351" spans="1:19" s="3" customFormat="1" x14ac:dyDescent="0.3">
      <c r="A351" s="24"/>
      <c r="B351" s="24"/>
      <c r="C351" s="23"/>
      <c r="D351" s="23"/>
      <c r="E351" s="23"/>
      <c r="F351" s="23"/>
      <c r="G351" s="23"/>
      <c r="H351" s="23"/>
      <c r="I351" s="23"/>
      <c r="J351" s="30"/>
      <c r="K351" s="30"/>
      <c r="L351" s="30"/>
      <c r="M351" s="30"/>
      <c r="N351" s="30"/>
      <c r="O351" s="30"/>
      <c r="P351" s="30"/>
      <c r="Q351" s="30"/>
      <c r="R351" s="30"/>
      <c r="S351" s="30"/>
    </row>
    <row r="352" spans="1:19" s="3" customFormat="1" x14ac:dyDescent="0.3">
      <c r="A352" s="24"/>
      <c r="B352" s="24"/>
      <c r="C352" s="23"/>
      <c r="D352" s="23"/>
      <c r="E352" s="23"/>
      <c r="F352" s="23"/>
      <c r="G352" s="23"/>
      <c r="H352" s="23"/>
      <c r="I352" s="23"/>
      <c r="J352" s="30"/>
      <c r="K352" s="30"/>
      <c r="L352" s="30"/>
      <c r="M352" s="30"/>
      <c r="N352" s="30"/>
      <c r="O352" s="30"/>
      <c r="P352" s="30"/>
      <c r="Q352" s="30"/>
      <c r="R352" s="30"/>
      <c r="S352" s="30"/>
    </row>
    <row r="353" spans="1:19" s="3" customFormat="1" x14ac:dyDescent="0.3">
      <c r="A353" s="24"/>
      <c r="B353" s="24"/>
      <c r="C353" s="23"/>
      <c r="D353" s="23"/>
      <c r="E353" s="23"/>
      <c r="F353" s="23"/>
      <c r="G353" s="23"/>
      <c r="H353" s="23"/>
      <c r="I353" s="23"/>
      <c r="J353" s="30"/>
      <c r="K353" s="30"/>
      <c r="L353" s="30"/>
      <c r="M353" s="30"/>
      <c r="N353" s="30"/>
      <c r="O353" s="30"/>
      <c r="P353" s="30"/>
      <c r="Q353" s="30"/>
      <c r="R353" s="30"/>
      <c r="S353" s="30"/>
    </row>
    <row r="354" spans="1:19" s="3" customFormat="1" x14ac:dyDescent="0.3">
      <c r="A354" s="24"/>
      <c r="B354" s="24"/>
      <c r="C354" s="23"/>
      <c r="D354" s="23"/>
      <c r="E354" s="23"/>
      <c r="F354" s="23"/>
      <c r="G354" s="23"/>
      <c r="H354" s="23"/>
      <c r="I354" s="23"/>
      <c r="J354" s="30"/>
      <c r="K354" s="30"/>
      <c r="L354" s="30"/>
      <c r="M354" s="30"/>
      <c r="N354" s="30"/>
      <c r="O354" s="30"/>
      <c r="P354" s="30"/>
      <c r="Q354" s="30"/>
      <c r="R354" s="30"/>
      <c r="S354" s="30"/>
    </row>
    <row r="355" spans="1:19" s="3" customFormat="1" x14ac:dyDescent="0.3">
      <c r="A355" s="24"/>
      <c r="B355" s="24"/>
      <c r="C355" s="23"/>
      <c r="D355" s="23"/>
      <c r="E355" s="23"/>
      <c r="F355" s="23"/>
      <c r="G355" s="23"/>
      <c r="H355" s="23"/>
      <c r="I355" s="23"/>
      <c r="J355" s="30"/>
      <c r="K355" s="30"/>
      <c r="L355" s="30"/>
      <c r="M355" s="30"/>
      <c r="N355" s="30"/>
      <c r="O355" s="30"/>
      <c r="P355" s="30"/>
      <c r="Q355" s="30"/>
      <c r="R355" s="30"/>
      <c r="S355" s="30"/>
    </row>
    <row r="356" spans="1:19" s="3" customFormat="1" x14ac:dyDescent="0.3">
      <c r="A356" s="24"/>
      <c r="B356" s="24"/>
      <c r="C356" s="23"/>
      <c r="D356" s="23"/>
      <c r="E356" s="23"/>
      <c r="F356" s="23"/>
      <c r="G356" s="23"/>
      <c r="H356" s="23"/>
      <c r="I356" s="23"/>
      <c r="J356" s="30"/>
      <c r="K356" s="30"/>
      <c r="L356" s="30"/>
      <c r="M356" s="30"/>
      <c r="N356" s="30"/>
      <c r="O356" s="30"/>
      <c r="P356" s="30"/>
      <c r="Q356" s="30"/>
      <c r="R356" s="30"/>
      <c r="S356" s="30"/>
    </row>
    <row r="357" spans="1:19" s="3" customFormat="1" x14ac:dyDescent="0.3">
      <c r="A357" s="24"/>
      <c r="B357" s="24"/>
      <c r="C357" s="23"/>
      <c r="D357" s="23"/>
      <c r="E357" s="23"/>
      <c r="F357" s="23"/>
      <c r="G357" s="23"/>
      <c r="H357" s="23"/>
      <c r="I357" s="23"/>
      <c r="J357" s="30"/>
      <c r="K357" s="30"/>
      <c r="L357" s="30"/>
      <c r="M357" s="30"/>
      <c r="N357" s="30"/>
      <c r="O357" s="30"/>
      <c r="P357" s="30"/>
      <c r="Q357" s="30"/>
      <c r="R357" s="30"/>
      <c r="S357" s="30"/>
    </row>
    <row r="358" spans="1:19" s="3" customFormat="1" x14ac:dyDescent="0.3">
      <c r="A358" s="24"/>
      <c r="B358" s="24"/>
      <c r="C358" s="23"/>
      <c r="D358" s="23"/>
      <c r="E358" s="23"/>
      <c r="F358" s="23"/>
      <c r="G358" s="23"/>
      <c r="H358" s="23"/>
      <c r="I358" s="23"/>
      <c r="J358" s="30"/>
      <c r="K358" s="30"/>
      <c r="L358" s="30"/>
      <c r="M358" s="30"/>
      <c r="N358" s="30"/>
      <c r="O358" s="30"/>
      <c r="P358" s="30"/>
      <c r="Q358" s="30"/>
      <c r="R358" s="30"/>
      <c r="S358" s="30"/>
    </row>
    <row r="359" spans="1:19" s="3" customFormat="1" x14ac:dyDescent="0.3">
      <c r="A359" s="24"/>
      <c r="B359" s="24"/>
      <c r="C359" s="23"/>
      <c r="D359" s="23"/>
      <c r="E359" s="23"/>
      <c r="F359" s="23"/>
      <c r="G359" s="23"/>
      <c r="H359" s="23"/>
      <c r="I359" s="23"/>
      <c r="J359" s="30"/>
      <c r="K359" s="30"/>
      <c r="L359" s="30"/>
      <c r="M359" s="30"/>
      <c r="N359" s="30"/>
      <c r="O359" s="30"/>
      <c r="P359" s="30"/>
      <c r="Q359" s="30"/>
      <c r="R359" s="30"/>
      <c r="S359" s="30"/>
    </row>
    <row r="360" spans="1:19" s="3" customFormat="1" x14ac:dyDescent="0.3">
      <c r="A360" s="24"/>
      <c r="B360" s="24"/>
      <c r="C360" s="23"/>
      <c r="D360" s="23"/>
      <c r="E360" s="23"/>
      <c r="F360" s="23"/>
      <c r="G360" s="23"/>
      <c r="H360" s="23"/>
      <c r="I360" s="23"/>
      <c r="J360" s="30"/>
      <c r="K360" s="30"/>
      <c r="L360" s="30"/>
      <c r="M360" s="30"/>
      <c r="N360" s="30"/>
      <c r="O360" s="30"/>
      <c r="P360" s="30"/>
      <c r="Q360" s="30"/>
      <c r="R360" s="30"/>
      <c r="S360" s="30"/>
    </row>
    <row r="361" spans="1:19" s="3" customFormat="1" x14ac:dyDescent="0.3">
      <c r="A361" s="24"/>
      <c r="B361" s="24"/>
      <c r="C361" s="23"/>
      <c r="D361" s="23"/>
      <c r="E361" s="23"/>
      <c r="F361" s="23"/>
      <c r="G361" s="23"/>
      <c r="H361" s="23"/>
      <c r="I361" s="23"/>
      <c r="J361" s="30"/>
      <c r="K361" s="30"/>
      <c r="L361" s="30"/>
      <c r="M361" s="30"/>
      <c r="N361" s="30"/>
      <c r="O361" s="30"/>
      <c r="P361" s="30"/>
      <c r="Q361" s="30"/>
      <c r="R361" s="30"/>
      <c r="S361" s="30"/>
    </row>
    <row r="362" spans="1:19" s="3" customFormat="1" x14ac:dyDescent="0.3">
      <c r="A362" s="24"/>
      <c r="B362" s="24"/>
      <c r="C362" s="23"/>
      <c r="D362" s="23"/>
      <c r="E362" s="23"/>
      <c r="F362" s="23"/>
      <c r="G362" s="23"/>
      <c r="H362" s="23"/>
      <c r="I362" s="23"/>
      <c r="J362" s="30"/>
      <c r="K362" s="30"/>
      <c r="L362" s="30"/>
      <c r="M362" s="30"/>
      <c r="N362" s="30"/>
      <c r="O362" s="30"/>
      <c r="P362" s="30"/>
      <c r="Q362" s="30"/>
      <c r="R362" s="30"/>
      <c r="S362" s="30"/>
    </row>
    <row r="363" spans="1:19" s="3" customFormat="1" x14ac:dyDescent="0.3">
      <c r="A363" s="24"/>
      <c r="B363" s="24"/>
      <c r="C363" s="23"/>
      <c r="D363" s="23"/>
      <c r="E363" s="23"/>
      <c r="F363" s="23"/>
      <c r="G363" s="23"/>
      <c r="H363" s="23"/>
      <c r="I363" s="23"/>
      <c r="J363" s="30"/>
      <c r="K363" s="30"/>
      <c r="L363" s="30"/>
      <c r="M363" s="30"/>
      <c r="N363" s="30"/>
      <c r="O363" s="30"/>
      <c r="P363" s="30"/>
      <c r="Q363" s="30"/>
      <c r="R363" s="30"/>
      <c r="S363" s="30"/>
    </row>
    <row r="364" spans="1:19" s="3" customFormat="1" x14ac:dyDescent="0.3">
      <c r="A364" s="24"/>
      <c r="B364" s="24"/>
      <c r="C364" s="23"/>
      <c r="D364" s="23"/>
      <c r="E364" s="23"/>
      <c r="F364" s="23"/>
      <c r="G364" s="23"/>
      <c r="H364" s="23"/>
      <c r="I364" s="23"/>
      <c r="J364" s="30"/>
      <c r="K364" s="30"/>
      <c r="L364" s="30"/>
      <c r="M364" s="30"/>
      <c r="N364" s="30"/>
      <c r="O364" s="30"/>
      <c r="P364" s="30"/>
      <c r="Q364" s="30"/>
      <c r="R364" s="30"/>
      <c r="S364" s="30"/>
    </row>
    <row r="365" spans="1:19" s="3" customFormat="1" x14ac:dyDescent="0.3">
      <c r="A365" s="24"/>
      <c r="B365" s="24"/>
      <c r="C365" s="23"/>
      <c r="D365" s="23"/>
      <c r="E365" s="23"/>
      <c r="F365" s="23"/>
      <c r="G365" s="23"/>
      <c r="H365" s="23"/>
      <c r="I365" s="23"/>
      <c r="J365" s="30"/>
      <c r="K365" s="30"/>
      <c r="L365" s="30"/>
      <c r="M365" s="30"/>
      <c r="N365" s="30"/>
      <c r="O365" s="30"/>
      <c r="P365" s="30"/>
      <c r="Q365" s="30"/>
      <c r="R365" s="30"/>
      <c r="S365" s="30"/>
    </row>
    <row r="366" spans="1:19" s="3" customFormat="1" x14ac:dyDescent="0.3">
      <c r="A366" s="24"/>
      <c r="B366" s="24"/>
      <c r="C366" s="23"/>
      <c r="D366" s="23"/>
      <c r="E366" s="23"/>
      <c r="F366" s="23"/>
      <c r="G366" s="23"/>
      <c r="H366" s="23"/>
      <c r="I366" s="23"/>
      <c r="J366" s="30"/>
      <c r="K366" s="30"/>
      <c r="L366" s="30"/>
      <c r="M366" s="30"/>
      <c r="N366" s="30"/>
      <c r="O366" s="30"/>
      <c r="P366" s="30"/>
      <c r="Q366" s="30"/>
      <c r="R366" s="30"/>
      <c r="S366" s="30"/>
    </row>
    <row r="367" spans="1:19" s="3" customFormat="1" x14ac:dyDescent="0.3">
      <c r="A367" s="24"/>
      <c r="B367" s="24"/>
      <c r="C367" s="23"/>
      <c r="D367" s="23"/>
      <c r="E367" s="23"/>
      <c r="F367" s="23"/>
      <c r="G367" s="23"/>
      <c r="H367" s="23"/>
      <c r="I367" s="23"/>
      <c r="J367" s="30"/>
      <c r="K367" s="30"/>
      <c r="L367" s="30"/>
      <c r="M367" s="30"/>
      <c r="N367" s="30"/>
      <c r="O367" s="30"/>
      <c r="P367" s="30"/>
      <c r="Q367" s="30"/>
      <c r="R367" s="30"/>
      <c r="S367" s="30"/>
    </row>
    <row r="368" spans="1:19" s="3" customFormat="1" x14ac:dyDescent="0.3">
      <c r="A368" s="24"/>
      <c r="B368" s="24"/>
      <c r="C368" s="23"/>
      <c r="D368" s="23"/>
      <c r="E368" s="23"/>
      <c r="F368" s="23"/>
      <c r="G368" s="23"/>
      <c r="H368" s="23"/>
      <c r="I368" s="23"/>
      <c r="J368" s="30"/>
      <c r="K368" s="30"/>
      <c r="L368" s="30"/>
      <c r="M368" s="30"/>
      <c r="N368" s="30"/>
      <c r="O368" s="30"/>
      <c r="P368" s="30"/>
      <c r="Q368" s="30"/>
      <c r="R368" s="30"/>
      <c r="S368" s="30"/>
    </row>
    <row r="369" spans="1:19" s="3" customFormat="1" x14ac:dyDescent="0.3">
      <c r="A369" s="24"/>
      <c r="B369" s="24"/>
      <c r="C369" s="23"/>
      <c r="D369" s="23"/>
      <c r="E369" s="23"/>
      <c r="F369" s="23"/>
      <c r="G369" s="23"/>
      <c r="H369" s="23"/>
      <c r="I369" s="23"/>
      <c r="J369" s="30"/>
      <c r="K369" s="30"/>
      <c r="L369" s="30"/>
      <c r="M369" s="30"/>
      <c r="N369" s="30"/>
      <c r="O369" s="30"/>
      <c r="P369" s="30"/>
      <c r="Q369" s="30"/>
      <c r="R369" s="30"/>
      <c r="S369" s="30"/>
    </row>
    <row r="370" spans="1:19" s="3" customFormat="1" x14ac:dyDescent="0.3">
      <c r="A370" s="24"/>
      <c r="B370" s="24"/>
      <c r="C370" s="23"/>
      <c r="D370" s="23"/>
      <c r="E370" s="23"/>
      <c r="F370" s="23"/>
      <c r="G370" s="23"/>
      <c r="H370" s="23"/>
      <c r="I370" s="23"/>
      <c r="J370" s="30"/>
      <c r="K370" s="30"/>
      <c r="L370" s="30"/>
      <c r="M370" s="30"/>
      <c r="N370" s="30"/>
      <c r="O370" s="30"/>
      <c r="P370" s="30"/>
      <c r="Q370" s="30"/>
      <c r="R370" s="30"/>
      <c r="S370" s="30"/>
    </row>
    <row r="371" spans="1:19" s="3" customFormat="1" x14ac:dyDescent="0.3">
      <c r="A371" s="24"/>
      <c r="B371" s="24"/>
      <c r="C371" s="23"/>
      <c r="D371" s="23"/>
      <c r="E371" s="23"/>
      <c r="F371" s="23"/>
      <c r="G371" s="23"/>
      <c r="H371" s="23"/>
      <c r="I371" s="23"/>
      <c r="J371" s="30"/>
      <c r="K371" s="30"/>
      <c r="L371" s="30"/>
      <c r="M371" s="30"/>
      <c r="N371" s="30"/>
      <c r="O371" s="30"/>
      <c r="P371" s="30"/>
      <c r="Q371" s="30"/>
      <c r="R371" s="30"/>
      <c r="S371" s="30"/>
    </row>
    <row r="372" spans="1:19" s="3" customFormat="1" x14ac:dyDescent="0.3">
      <c r="A372" s="24"/>
      <c r="B372" s="24"/>
      <c r="C372" s="23"/>
      <c r="D372" s="23"/>
      <c r="E372" s="23"/>
      <c r="F372" s="23"/>
      <c r="G372" s="23"/>
      <c r="H372" s="23"/>
      <c r="I372" s="23"/>
      <c r="J372" s="30"/>
      <c r="K372" s="30"/>
      <c r="L372" s="30"/>
      <c r="M372" s="30"/>
      <c r="N372" s="30"/>
      <c r="O372" s="30"/>
      <c r="P372" s="30"/>
      <c r="Q372" s="30"/>
      <c r="R372" s="30"/>
      <c r="S372" s="30"/>
    </row>
    <row r="373" spans="1:19" s="3" customFormat="1" x14ac:dyDescent="0.3">
      <c r="A373" s="24"/>
      <c r="B373" s="24"/>
      <c r="C373" s="23"/>
      <c r="D373" s="23"/>
      <c r="E373" s="23"/>
      <c r="F373" s="23"/>
      <c r="G373" s="23"/>
      <c r="H373" s="23"/>
      <c r="I373" s="23"/>
      <c r="J373" s="30"/>
      <c r="K373" s="30"/>
      <c r="L373" s="30"/>
      <c r="M373" s="30"/>
      <c r="N373" s="30"/>
      <c r="O373" s="30"/>
      <c r="P373" s="30"/>
      <c r="Q373" s="30"/>
      <c r="R373" s="30"/>
      <c r="S373" s="30"/>
    </row>
    <row r="374" spans="1:19" s="3" customFormat="1" x14ac:dyDescent="0.3">
      <c r="A374" s="24"/>
      <c r="B374" s="24"/>
      <c r="C374" s="23"/>
      <c r="D374" s="23"/>
      <c r="E374" s="23"/>
      <c r="F374" s="23"/>
      <c r="G374" s="23"/>
      <c r="H374" s="23"/>
      <c r="I374" s="23"/>
      <c r="J374" s="30"/>
      <c r="K374" s="30"/>
      <c r="L374" s="30"/>
      <c r="M374" s="30"/>
      <c r="N374" s="30"/>
      <c r="O374" s="30"/>
      <c r="P374" s="30"/>
      <c r="Q374" s="30"/>
      <c r="R374" s="30"/>
      <c r="S374" s="30"/>
    </row>
    <row r="375" spans="1:19" s="3" customFormat="1" x14ac:dyDescent="0.3">
      <c r="A375" s="24"/>
      <c r="B375" s="24"/>
      <c r="C375" s="23"/>
      <c r="D375" s="23"/>
      <c r="E375" s="23"/>
      <c r="F375" s="23"/>
      <c r="G375" s="23"/>
      <c r="H375" s="23"/>
      <c r="I375" s="23"/>
      <c r="J375" s="30"/>
      <c r="K375" s="30"/>
      <c r="L375" s="30"/>
      <c r="M375" s="30"/>
      <c r="N375" s="30"/>
      <c r="O375" s="30"/>
      <c r="P375" s="30"/>
      <c r="Q375" s="30"/>
      <c r="R375" s="30"/>
      <c r="S375" s="30"/>
    </row>
    <row r="376" spans="1:19" s="3" customFormat="1" x14ac:dyDescent="0.3">
      <c r="A376" s="24"/>
      <c r="B376" s="24"/>
      <c r="C376" s="23"/>
      <c r="D376" s="23"/>
      <c r="E376" s="23"/>
      <c r="F376" s="23"/>
      <c r="G376" s="23"/>
      <c r="H376" s="23"/>
      <c r="I376" s="23"/>
      <c r="J376" s="30"/>
      <c r="K376" s="30"/>
      <c r="L376" s="30"/>
      <c r="M376" s="30"/>
      <c r="N376" s="30"/>
      <c r="O376" s="30"/>
      <c r="P376" s="30"/>
      <c r="Q376" s="30"/>
      <c r="R376" s="30"/>
      <c r="S376" s="30"/>
    </row>
    <row r="377" spans="1:19" s="2" customFormat="1" x14ac:dyDescent="0.3">
      <c r="A377" s="24"/>
      <c r="B377" s="24"/>
      <c r="C377" s="23"/>
      <c r="D377" s="23"/>
      <c r="E377" s="23"/>
      <c r="F377" s="23"/>
      <c r="G377" s="23"/>
      <c r="H377" s="23"/>
      <c r="I377" s="23"/>
      <c r="J377" s="37"/>
      <c r="K377" s="37"/>
      <c r="L377" s="37"/>
      <c r="M377" s="37"/>
      <c r="N377" s="37"/>
      <c r="O377" s="37"/>
      <c r="P377" s="37"/>
      <c r="Q377" s="37"/>
      <c r="R377" s="37"/>
      <c r="S377" s="37"/>
    </row>
    <row r="378" spans="1:19" s="2" customFormat="1" x14ac:dyDescent="0.3">
      <c r="A378" s="24"/>
      <c r="B378" s="24"/>
      <c r="C378" s="23"/>
      <c r="D378" s="23"/>
      <c r="E378" s="23"/>
      <c r="F378" s="23"/>
      <c r="G378" s="23"/>
      <c r="H378" s="23"/>
      <c r="I378" s="23"/>
      <c r="J378" s="37"/>
      <c r="K378" s="37"/>
      <c r="L378" s="37"/>
      <c r="M378" s="37"/>
      <c r="N378" s="37"/>
      <c r="O378" s="37"/>
      <c r="P378" s="37"/>
      <c r="Q378" s="37"/>
      <c r="R378" s="37"/>
      <c r="S378" s="37"/>
    </row>
    <row r="379" spans="1:19" s="2" customFormat="1" x14ac:dyDescent="0.3">
      <c r="A379" s="24"/>
      <c r="B379" s="24"/>
      <c r="C379" s="23"/>
      <c r="D379" s="23"/>
      <c r="E379" s="23"/>
      <c r="F379" s="23"/>
      <c r="G379" s="23"/>
      <c r="H379" s="23"/>
      <c r="I379" s="23"/>
      <c r="J379" s="37"/>
      <c r="K379" s="37"/>
      <c r="L379" s="37"/>
      <c r="M379" s="37"/>
      <c r="N379" s="37"/>
      <c r="O379" s="37"/>
      <c r="P379" s="37"/>
      <c r="Q379" s="37"/>
      <c r="R379" s="37"/>
      <c r="S379" s="37"/>
    </row>
    <row r="380" spans="1:19" s="2" customFormat="1" x14ac:dyDescent="0.3">
      <c r="A380" s="24"/>
      <c r="B380" s="24"/>
      <c r="C380" s="23"/>
      <c r="D380" s="23"/>
      <c r="E380" s="23"/>
      <c r="F380" s="23"/>
      <c r="G380" s="23"/>
      <c r="H380" s="23"/>
      <c r="I380" s="23"/>
      <c r="J380" s="37"/>
      <c r="K380" s="37"/>
      <c r="L380" s="37"/>
      <c r="M380" s="37"/>
      <c r="N380" s="37"/>
      <c r="O380" s="37"/>
      <c r="P380" s="37"/>
      <c r="Q380" s="37"/>
      <c r="R380" s="37"/>
      <c r="S380" s="37"/>
    </row>
    <row r="381" spans="1:19" s="2" customFormat="1" x14ac:dyDescent="0.3">
      <c r="A381" s="24"/>
      <c r="B381" s="24"/>
      <c r="C381" s="23"/>
      <c r="D381" s="23"/>
      <c r="E381" s="23"/>
      <c r="F381" s="23"/>
      <c r="G381" s="23"/>
      <c r="H381" s="23"/>
      <c r="I381" s="23"/>
      <c r="J381" s="37"/>
      <c r="K381" s="37"/>
      <c r="L381" s="37"/>
      <c r="M381" s="37"/>
      <c r="N381" s="37"/>
      <c r="O381" s="37"/>
      <c r="P381" s="37"/>
      <c r="Q381" s="37"/>
      <c r="R381" s="37"/>
      <c r="S381" s="37"/>
    </row>
    <row r="382" spans="1:19" s="2" customFormat="1" x14ac:dyDescent="0.3">
      <c r="A382" s="24"/>
      <c r="B382" s="24"/>
      <c r="C382" s="23"/>
      <c r="D382" s="23"/>
      <c r="E382" s="23"/>
      <c r="F382" s="23"/>
      <c r="G382" s="23"/>
      <c r="H382" s="23"/>
      <c r="I382" s="23"/>
      <c r="J382" s="37"/>
      <c r="K382" s="37"/>
      <c r="L382" s="37"/>
      <c r="M382" s="37"/>
      <c r="N382" s="37"/>
      <c r="O382" s="37"/>
      <c r="P382" s="37"/>
      <c r="Q382" s="37"/>
      <c r="R382" s="37"/>
      <c r="S382" s="37"/>
    </row>
    <row r="383" spans="1:19" s="2" customFormat="1" x14ac:dyDescent="0.3">
      <c r="A383" s="24"/>
      <c r="B383" s="24"/>
      <c r="C383" s="23"/>
      <c r="D383" s="23"/>
      <c r="E383" s="23"/>
      <c r="F383" s="23"/>
      <c r="G383" s="23"/>
      <c r="H383" s="23"/>
      <c r="I383" s="23"/>
      <c r="J383" s="37"/>
      <c r="K383" s="37"/>
      <c r="L383" s="37"/>
      <c r="M383" s="37"/>
      <c r="N383" s="37"/>
      <c r="O383" s="37"/>
      <c r="P383" s="37"/>
      <c r="Q383" s="37"/>
      <c r="R383" s="37"/>
      <c r="S383" s="37"/>
    </row>
    <row r="384" spans="1:19" x14ac:dyDescent="0.3">
      <c r="A384" s="24"/>
      <c r="B384" s="24"/>
      <c r="C384" s="23"/>
      <c r="D384" s="23"/>
      <c r="E384" s="23"/>
      <c r="F384" s="23"/>
      <c r="G384" s="23"/>
      <c r="H384" s="23"/>
      <c r="I384" s="23"/>
      <c r="J384" s="33"/>
      <c r="K384" s="33"/>
      <c r="L384" s="33"/>
      <c r="M384" s="33"/>
      <c r="N384" s="33"/>
      <c r="O384" s="33"/>
      <c r="P384" s="33"/>
      <c r="Q384" s="33"/>
      <c r="R384" s="33"/>
      <c r="S384" s="33"/>
    </row>
    <row r="385" spans="1:19" x14ac:dyDescent="0.3">
      <c r="A385" s="24"/>
      <c r="B385" s="24"/>
      <c r="C385" s="23"/>
      <c r="D385" s="23"/>
      <c r="E385" s="23"/>
      <c r="F385" s="23"/>
      <c r="G385" s="23"/>
      <c r="H385" s="23"/>
      <c r="I385" s="23"/>
      <c r="J385" s="33"/>
      <c r="K385" s="33"/>
      <c r="L385" s="33"/>
      <c r="M385" s="33"/>
      <c r="N385" s="33"/>
      <c r="O385" s="33"/>
      <c r="P385" s="33"/>
      <c r="Q385" s="33"/>
      <c r="R385" s="33"/>
      <c r="S385" s="33"/>
    </row>
    <row r="386" spans="1:19" x14ac:dyDescent="0.3">
      <c r="A386" s="24"/>
      <c r="B386" s="24"/>
      <c r="C386" s="23"/>
      <c r="D386" s="23"/>
      <c r="E386" s="23"/>
      <c r="F386" s="23"/>
      <c r="G386" s="23"/>
      <c r="H386" s="23"/>
      <c r="I386" s="23"/>
      <c r="J386" s="33"/>
      <c r="K386" s="33"/>
      <c r="L386" s="33"/>
      <c r="M386" s="33"/>
      <c r="N386" s="33"/>
      <c r="O386" s="33"/>
      <c r="P386" s="33"/>
      <c r="Q386" s="33"/>
      <c r="R386" s="33"/>
      <c r="S386" s="33"/>
    </row>
    <row r="387" spans="1:19" x14ac:dyDescent="0.3">
      <c r="A387" s="24"/>
      <c r="B387" s="24"/>
      <c r="C387" s="23"/>
      <c r="D387" s="23"/>
      <c r="E387" s="23"/>
      <c r="F387" s="23"/>
      <c r="G387" s="23"/>
      <c r="H387" s="23"/>
      <c r="I387" s="23"/>
      <c r="J387" s="33"/>
      <c r="K387" s="33"/>
      <c r="L387" s="33"/>
      <c r="M387" s="33"/>
      <c r="N387" s="33"/>
      <c r="O387" s="33"/>
      <c r="P387" s="33"/>
      <c r="Q387" s="33"/>
      <c r="R387" s="33"/>
      <c r="S387" s="33"/>
    </row>
    <row r="388" spans="1:19" x14ac:dyDescent="0.3">
      <c r="A388" s="24"/>
      <c r="B388" s="24"/>
      <c r="C388" s="23"/>
      <c r="D388" s="23"/>
      <c r="E388" s="23"/>
      <c r="F388" s="23"/>
      <c r="G388" s="23"/>
      <c r="H388" s="23"/>
      <c r="I388" s="23"/>
      <c r="J388" s="33"/>
      <c r="K388" s="33"/>
      <c r="L388" s="33"/>
      <c r="M388" s="33"/>
      <c r="N388" s="33"/>
      <c r="O388" s="33"/>
      <c r="P388" s="33"/>
      <c r="Q388" s="33"/>
      <c r="R388" s="33"/>
      <c r="S388" s="33"/>
    </row>
    <row r="389" spans="1:19" x14ac:dyDescent="0.3">
      <c r="A389" s="24"/>
      <c r="B389" s="24"/>
      <c r="C389" s="23"/>
      <c r="D389" s="23"/>
      <c r="E389" s="23"/>
      <c r="F389" s="23"/>
      <c r="G389" s="23"/>
      <c r="H389" s="23"/>
      <c r="I389" s="23"/>
      <c r="J389" s="33"/>
      <c r="K389" s="33"/>
      <c r="L389" s="33"/>
      <c r="M389" s="33"/>
      <c r="N389" s="33"/>
      <c r="O389" s="33"/>
      <c r="P389" s="33"/>
      <c r="Q389" s="33"/>
      <c r="R389" s="33"/>
      <c r="S389" s="33"/>
    </row>
    <row r="390" spans="1:19" x14ac:dyDescent="0.3">
      <c r="A390" s="24"/>
      <c r="B390" s="24"/>
      <c r="C390" s="23"/>
      <c r="D390" s="23"/>
      <c r="E390" s="23"/>
      <c r="F390" s="23"/>
      <c r="G390" s="23"/>
      <c r="H390" s="23"/>
      <c r="I390" s="23"/>
      <c r="J390" s="33"/>
      <c r="K390" s="33"/>
      <c r="L390" s="33"/>
      <c r="M390" s="33"/>
      <c r="N390" s="33"/>
      <c r="O390" s="33"/>
      <c r="P390" s="33"/>
      <c r="Q390" s="33"/>
      <c r="R390" s="33"/>
      <c r="S390" s="33"/>
    </row>
    <row r="391" spans="1:19" x14ac:dyDescent="0.3">
      <c r="A391" s="24"/>
      <c r="B391" s="24"/>
      <c r="C391" s="23"/>
      <c r="D391" s="23"/>
      <c r="E391" s="23"/>
      <c r="F391" s="23"/>
      <c r="G391" s="23"/>
      <c r="H391" s="23"/>
      <c r="I391" s="23"/>
      <c r="J391" s="33"/>
      <c r="K391" s="33"/>
      <c r="L391" s="33"/>
      <c r="M391" s="33"/>
      <c r="N391" s="33"/>
      <c r="O391" s="33"/>
      <c r="P391" s="33"/>
      <c r="Q391" s="33"/>
      <c r="R391" s="33"/>
      <c r="S391" s="33"/>
    </row>
    <row r="392" spans="1:19" x14ac:dyDescent="0.3">
      <c r="A392" s="24"/>
      <c r="B392" s="24"/>
      <c r="C392" s="23"/>
      <c r="D392" s="23"/>
      <c r="E392" s="23"/>
      <c r="F392" s="23"/>
      <c r="G392" s="23"/>
      <c r="H392" s="23"/>
      <c r="I392" s="23"/>
      <c r="J392" s="33"/>
      <c r="K392" s="33"/>
      <c r="L392" s="33"/>
      <c r="M392" s="33"/>
      <c r="N392" s="33"/>
      <c r="O392" s="33"/>
      <c r="P392" s="33"/>
      <c r="Q392" s="33"/>
      <c r="R392" s="33"/>
      <c r="S392" s="33"/>
    </row>
    <row r="393" spans="1:19" x14ac:dyDescent="0.3">
      <c r="A393" s="24"/>
      <c r="B393" s="24"/>
      <c r="C393" s="23"/>
      <c r="D393" s="23"/>
      <c r="E393" s="23"/>
      <c r="F393" s="23"/>
      <c r="G393" s="23"/>
      <c r="H393" s="23"/>
      <c r="I393" s="23"/>
      <c r="J393" s="33"/>
      <c r="K393" s="33"/>
      <c r="L393" s="33"/>
      <c r="M393" s="33"/>
      <c r="N393" s="33"/>
      <c r="O393" s="33"/>
      <c r="P393" s="33"/>
      <c r="Q393" s="33"/>
      <c r="R393" s="33"/>
      <c r="S393" s="33"/>
    </row>
    <row r="394" spans="1:19" x14ac:dyDescent="0.3">
      <c r="A394" s="24"/>
      <c r="B394" s="24"/>
      <c r="C394" s="23"/>
      <c r="D394" s="23"/>
      <c r="E394" s="23"/>
      <c r="F394" s="23"/>
      <c r="G394" s="23"/>
      <c r="H394" s="23"/>
      <c r="I394" s="23"/>
      <c r="J394" s="33"/>
      <c r="K394" s="33"/>
      <c r="L394" s="33"/>
      <c r="M394" s="33"/>
      <c r="N394" s="33"/>
      <c r="O394" s="33"/>
      <c r="P394" s="33"/>
      <c r="Q394" s="33"/>
      <c r="R394" s="33"/>
      <c r="S394" s="33"/>
    </row>
    <row r="395" spans="1:19" x14ac:dyDescent="0.3">
      <c r="A395" s="24"/>
      <c r="B395" s="24"/>
      <c r="C395" s="23"/>
      <c r="D395" s="23"/>
      <c r="E395" s="23"/>
      <c r="F395" s="23"/>
      <c r="G395" s="23"/>
      <c r="H395" s="23"/>
      <c r="I395" s="23"/>
      <c r="J395" s="33"/>
      <c r="K395" s="33"/>
      <c r="L395" s="33"/>
      <c r="M395" s="33"/>
      <c r="N395" s="33"/>
      <c r="O395" s="33"/>
      <c r="P395" s="33"/>
      <c r="Q395" s="33"/>
      <c r="R395" s="33"/>
      <c r="S395" s="33"/>
    </row>
    <row r="396" spans="1:19" x14ac:dyDescent="0.3">
      <c r="A396" s="24"/>
      <c r="B396" s="24"/>
      <c r="C396" s="23"/>
      <c r="D396" s="23"/>
      <c r="E396" s="23"/>
      <c r="F396" s="23"/>
      <c r="G396" s="23"/>
      <c r="H396" s="23"/>
      <c r="I396" s="23"/>
      <c r="J396" s="33"/>
      <c r="K396" s="33"/>
      <c r="L396" s="33"/>
      <c r="M396" s="33"/>
      <c r="N396" s="33"/>
      <c r="O396" s="33"/>
      <c r="P396" s="33"/>
      <c r="Q396" s="33"/>
      <c r="R396" s="33"/>
      <c r="S396" s="33"/>
    </row>
    <row r="397" spans="1:19" x14ac:dyDescent="0.3">
      <c r="A397" s="24"/>
      <c r="B397" s="24"/>
      <c r="C397" s="23"/>
      <c r="D397" s="23"/>
      <c r="E397" s="23"/>
      <c r="F397" s="23"/>
      <c r="G397" s="23"/>
      <c r="H397" s="23"/>
      <c r="I397" s="23"/>
      <c r="J397" s="33"/>
      <c r="K397" s="33"/>
      <c r="L397" s="33"/>
      <c r="M397" s="33"/>
      <c r="N397" s="33"/>
      <c r="O397" s="33"/>
      <c r="P397" s="33"/>
      <c r="Q397" s="33"/>
      <c r="R397" s="33"/>
      <c r="S397" s="33"/>
    </row>
  </sheetData>
  <mergeCells count="55">
    <mergeCell ref="A215:A216"/>
    <mergeCell ref="B215:B216"/>
    <mergeCell ref="C215:G215"/>
    <mergeCell ref="H215:L215"/>
    <mergeCell ref="M215:Q215"/>
    <mergeCell ref="A265:A266"/>
    <mergeCell ref="B265:B266"/>
    <mergeCell ref="C265:G265"/>
    <mergeCell ref="H265:L265"/>
    <mergeCell ref="M265:Q265"/>
    <mergeCell ref="M182:Q182"/>
    <mergeCell ref="A107:A108"/>
    <mergeCell ref="B107:B108"/>
    <mergeCell ref="C107:G107"/>
    <mergeCell ref="H107:L107"/>
    <mergeCell ref="M107:Q107"/>
    <mergeCell ref="A158:A159"/>
    <mergeCell ref="B158:B159"/>
    <mergeCell ref="C158:G158"/>
    <mergeCell ref="H158:L158"/>
    <mergeCell ref="M158:Q158"/>
    <mergeCell ref="H162:L162"/>
    <mergeCell ref="A182:A183"/>
    <mergeCell ref="B182:B183"/>
    <mergeCell ref="C182:G182"/>
    <mergeCell ref="H182:L182"/>
    <mergeCell ref="A77:B77"/>
    <mergeCell ref="A78:Q78"/>
    <mergeCell ref="A79:A80"/>
    <mergeCell ref="B79:B80"/>
    <mergeCell ref="C79:G79"/>
    <mergeCell ref="H79:L79"/>
    <mergeCell ref="M79:Q79"/>
    <mergeCell ref="M51:Q51"/>
    <mergeCell ref="A7:A8"/>
    <mergeCell ref="B7:B8"/>
    <mergeCell ref="C7:G7"/>
    <mergeCell ref="H7:L7"/>
    <mergeCell ref="M7:Q7"/>
    <mergeCell ref="A31:A32"/>
    <mergeCell ref="B31:B32"/>
    <mergeCell ref="C31:G31"/>
    <mergeCell ref="H31:L31"/>
    <mergeCell ref="M31:Q31"/>
    <mergeCell ref="A50:B50"/>
    <mergeCell ref="A51:A52"/>
    <mergeCell ref="B51:B52"/>
    <mergeCell ref="C51:G51"/>
    <mergeCell ref="H51:L51"/>
    <mergeCell ref="A6:Q6"/>
    <mergeCell ref="F1:H1"/>
    <mergeCell ref="O1:Q1"/>
    <mergeCell ref="F2:H2"/>
    <mergeCell ref="O2:Q2"/>
    <mergeCell ref="B4:M4"/>
  </mergeCells>
  <pageMargins left="0.62992125984251968" right="0" top="0.23622047244094491" bottom="0.39370078740157483" header="0.51181102362204722" footer="0.23622047244094491"/>
  <pageSetup paperSize="9" scale="36" orientation="landscape" r:id="rId1"/>
  <headerFooter alignWithMargins="0"/>
  <rowBreaks count="3" manualBreakCount="3">
    <brk id="30" min="1" max="16" man="1"/>
    <brk id="50" min="1" max="16" man="1"/>
    <brk id="77"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2</vt:i4>
      </vt:variant>
      <vt:variant>
        <vt:lpstr>Іменовані діапазони</vt:lpstr>
      </vt:variant>
      <vt:variant>
        <vt:i4>2</vt:i4>
      </vt:variant>
    </vt:vector>
  </HeadingPairs>
  <TitlesOfParts>
    <vt:vector size="4" baseType="lpstr">
      <vt:lpstr>видатки (без влас)</vt:lpstr>
      <vt:lpstr>видатки (з влас)</vt:lpstr>
      <vt:lpstr>'видатки (без влас)'!Область_друку</vt:lpstr>
      <vt:lpstr>'видатки (з влас)'!Область_друку</vt:lpstr>
    </vt:vector>
  </TitlesOfParts>
  <Company>FBI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BEST</dc:creator>
  <cp:lastModifiedBy>User</cp:lastModifiedBy>
  <cp:lastPrinted>2026-07-29T07:58:54Z</cp:lastPrinted>
  <dcterms:created xsi:type="dcterms:W3CDTF">2003-10-21T08:04:32Z</dcterms:created>
  <dcterms:modified xsi:type="dcterms:W3CDTF">2026-07-29T08:01:24Z</dcterms:modified>
</cp:coreProperties>
</file>